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niandes-my.sharepoint.com/personal/jf_sanchezl_uniandes_edu_co/Documents/FERNANDA/SFE -  SERVICIOS FINANCIEROS/SIMULADORES DE CRÉDITO/"/>
    </mc:Choice>
  </mc:AlternateContent>
  <xr:revisionPtr revIDLastSave="204" documentId="8_{F6E5A76D-82C9-4E50-8D71-D69A49DFE469}" xr6:coauthVersionLast="47" xr6:coauthVersionMax="47" xr10:uidLastSave="{7A9A9775-627B-4A2B-B4B6-1BC193C0EBD2}"/>
  <bookViews>
    <workbookView xWindow="-120" yWindow="-120" windowWidth="29040" windowHeight="15720" xr2:uid="{AA44958C-313D-4E51-A48C-272B4424106F}"/>
  </bookViews>
  <sheets>
    <sheet name="Plan de pagos " sheetId="1" r:id="rId1"/>
    <sheet name="Programas" sheetId="2" state="hidden" r:id="rId2"/>
  </sheets>
  <definedNames>
    <definedName name="_xlnm._FilterDatabase" localSheetId="0" hidden="1">'Plan de pagos '!#REF!</definedName>
    <definedName name="_xlnm._FilterDatabase" localSheetId="1" hidden="1">Programas!$G$1:$J$21</definedName>
    <definedName name="_xlnm.Print_Area" localSheetId="0">'Plan de pagos '!$B$2:$K$21</definedName>
    <definedName name="Z_B1502DB2_E631_4C3C_A07B_E98A70A3366F_.wvu.PrintArea" localSheetId="0" hidden="1">'Plan de pagos '!$B$2:$K$19</definedName>
    <definedName name="Z_B1502DB2_E631_4C3C_A07B_E98A70A3366F_.wvu.Rows" localSheetId="0" hidden="1">'Plan de pagos '!#REF!</definedName>
  </definedNames>
  <calcPr calcId="191029"/>
  <customWorkbookViews>
    <customWorkbookView name="Plan de pagos" guid="{B1502DB2-E631-4C3C-A07B-E98A70A3366F}" maximized="1" xWindow="-11" yWindow="-11" windowWidth="1942" windowHeight="11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0" i="1"/>
  <c r="K20" i="2"/>
  <c r="K19" i="2"/>
  <c r="K18" i="2"/>
  <c r="K17" i="2"/>
  <c r="K16" i="2"/>
  <c r="K15" i="2"/>
  <c r="K14" i="2"/>
  <c r="K13" i="2"/>
  <c r="K12" i="2"/>
  <c r="K11" i="2"/>
  <c r="K10" i="2"/>
  <c r="K9" i="2"/>
  <c r="K8" i="2"/>
  <c r="K7" i="2"/>
  <c r="K6" i="2"/>
  <c r="K5" i="2"/>
  <c r="K4" i="2"/>
  <c r="K3" i="2"/>
  <c r="K2" i="2"/>
  <c r="K21" i="2"/>
  <c r="C15" i="1"/>
  <c r="D14" i="1"/>
  <c r="J9" i="1" l="1"/>
  <c r="G10" i="1" l="1"/>
  <c r="G11" i="1" s="1"/>
  <c r="G12" i="1" s="1"/>
  <c r="F10" i="1"/>
  <c r="H10" i="1"/>
  <c r="I10" i="1" l="1"/>
  <c r="G13" i="1"/>
  <c r="G14" i="1" l="1"/>
  <c r="G15" i="1" s="1"/>
  <c r="J10" i="1" l="1"/>
  <c r="F11" i="1" s="1"/>
  <c r="H11" i="1" l="1"/>
  <c r="I11" i="1" l="1"/>
  <c r="J11" i="1"/>
  <c r="F12" i="1" l="1"/>
  <c r="H12" i="1"/>
  <c r="I12" i="1" l="1"/>
  <c r="J12" i="1"/>
  <c r="F13" i="1" s="1"/>
  <c r="H13" i="1" l="1"/>
  <c r="I13" i="1" l="1"/>
  <c r="J13" i="1"/>
  <c r="F14" i="1" s="1"/>
  <c r="H14" i="1" l="1"/>
  <c r="I14" i="1" l="1"/>
  <c r="I15" i="1" s="1"/>
  <c r="H15" i="1"/>
  <c r="J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Julieth Fernanda Sanchez Latorre</author>
  </authors>
  <commentList>
    <comment ref="D11" authorId="0" shapeId="0" xr:uid="{28BCD2B9-3015-4B33-96D5-A925546D9D60}">
      <text>
        <r>
          <rPr>
            <sz val="8"/>
            <color indexed="81"/>
            <rFont val="Tahoma"/>
            <family val="2"/>
          </rPr>
          <t>Ingresa el valor correspondiente a tu matrícula, ya sea semestral, por ciclo o bimestre, según aplique a tu programa académico.</t>
        </r>
      </text>
    </comment>
    <comment ref="D12" authorId="0" shapeId="0" xr:uid="{72535726-4556-4136-BDF2-8743D386C406}">
      <text>
        <r>
          <rPr>
            <b/>
            <sz val="9"/>
            <color indexed="81"/>
            <rFont val="Tahoma"/>
            <family val="2"/>
          </rPr>
          <t xml:space="preserve">Se financia mínimo el 10% y máximo el 80% del valor de la matrícula. </t>
        </r>
      </text>
    </comment>
  </commentList>
</comments>
</file>

<file path=xl/sharedStrings.xml><?xml version="1.0" encoding="utf-8"?>
<sst xmlns="http://schemas.openxmlformats.org/spreadsheetml/2006/main" count="530" uniqueCount="184">
  <si>
    <t>UNIVERSIDAD DE LOS ANDES</t>
  </si>
  <si>
    <t>CUOTA</t>
  </si>
  <si>
    <t>CAPITAL</t>
  </si>
  <si>
    <t>SALDO CAPITAL</t>
  </si>
  <si>
    <t>VALOR A FINANCIAR</t>
  </si>
  <si>
    <t>SIMULADOR DE CRÉDITO</t>
  </si>
  <si>
    <t>PORCENTAJE A FINANCIAR</t>
  </si>
  <si>
    <t>VALOR DE LA MATRÍCULA</t>
  </si>
  <si>
    <t>TASA DE INTERÉS M.V.</t>
  </si>
  <si>
    <t>N° DE CUOTA</t>
  </si>
  <si>
    <t>TOTAL</t>
  </si>
  <si>
    <t>INTERÉS CORRIENTE</t>
  </si>
  <si>
    <t xml:space="preserve">Servicios Financieros a Estudiantes | Vicerrectoría Administrativa y Financiera | Calle 18ª No 0-33 Este. Bloque E. Centro de Atención Integrada |Bogotá, Colombia |Tel (571) 3394949 ext.1234 opción 1| Universidad de los Andes | Vigilada Mineducación - Reconocimiento como Universidad: Decreto 1297 del 30 de mayo de 1964 - Reconocimiento personería jurídica: Resolución 28 del 23 de febrero de 1949 Minjusticia. </t>
  </si>
  <si>
    <t>PLAZO (MESES)</t>
  </si>
  <si>
    <t>FACULTAD</t>
  </si>
  <si>
    <t>PROGRAMADA</t>
  </si>
  <si>
    <t>PERIODOS</t>
  </si>
  <si>
    <t xml:space="preserve">TIPO DE PROGRAMA </t>
  </si>
  <si>
    <t>Facultad de Administración</t>
  </si>
  <si>
    <t>Doctorado en Administración</t>
  </si>
  <si>
    <t>Semestres</t>
  </si>
  <si>
    <t>Especialización en Administración Financiera</t>
  </si>
  <si>
    <t>Bimestres</t>
  </si>
  <si>
    <t>Especialización en Inteligencia de Mercados</t>
  </si>
  <si>
    <t>Especialización en Negociación</t>
  </si>
  <si>
    <t>Maestría en Administración (MBA Executive)</t>
  </si>
  <si>
    <t>Ciclos</t>
  </si>
  <si>
    <t>Maestría en Administración (MBA Online)</t>
  </si>
  <si>
    <t>Maestría en Administración (MBA Tiempo Parcial)</t>
  </si>
  <si>
    <t>Maestría en Analítica y Gestión Financiera</t>
  </si>
  <si>
    <t>Maestría en Finanzas</t>
  </si>
  <si>
    <t>Maestría en Gerencia Ambiental</t>
  </si>
  <si>
    <t>Maestría en Gerencia Estratégica</t>
  </si>
  <si>
    <t>Maestría en Gerencia Internacional</t>
  </si>
  <si>
    <t>Maestría en Gerencia y Práctica del Desarrollo</t>
  </si>
  <si>
    <t>Maestría en Gestión de la Cadena de Suministro</t>
  </si>
  <si>
    <t>Maestría en Investigación en Administración</t>
  </si>
  <si>
    <t>Maestría en Mercadeo</t>
  </si>
  <si>
    <t>Maestría en Regeneración y Desarrollo Sostenible (Online)</t>
  </si>
  <si>
    <t>Facultad de Arquitectura y Diseño</t>
  </si>
  <si>
    <t>Doctorado en Gestión de la Innovación Tecnológica</t>
  </si>
  <si>
    <t>Maestría en Arquitectura</t>
  </si>
  <si>
    <t>Maestría en Diseño</t>
  </si>
  <si>
    <t>Maestría en Gestión de la Innovación Tecnológica</t>
  </si>
  <si>
    <t>Maestría en Gestión Estratégica de Proyectos de Arquitectura - Virtual</t>
  </si>
  <si>
    <t>Maestría en Gestión Estratégica de Proyectos de Arquitectura - Híbrida</t>
  </si>
  <si>
    <t>Facultad de Artes y Humanidades</t>
  </si>
  <si>
    <t>Doctorado en Literatura</t>
  </si>
  <si>
    <t>Maestría en Artes Plásticas, Electrónicas y del Tiempo</t>
  </si>
  <si>
    <t>Maestría en Estudios Clásicos</t>
  </si>
  <si>
    <t>Maestría en Historia del Arte</t>
  </si>
  <si>
    <t>Maestría en Humanidades Digitales</t>
  </si>
  <si>
    <t>Maestría en Literatura</t>
  </si>
  <si>
    <t>Maestría en Música</t>
  </si>
  <si>
    <t>Maestría en Patrimonio Cultural</t>
  </si>
  <si>
    <t>Maestría en Periodismo</t>
  </si>
  <si>
    <t>Facultad de Ciencias</t>
  </si>
  <si>
    <t>Doctorado en Ciencias - Biología</t>
  </si>
  <si>
    <t>Doctorado en Ciencias - Química</t>
  </si>
  <si>
    <t>Doctorado en Ciencias - Física</t>
  </si>
  <si>
    <t>Doctorado en Matemáticas</t>
  </si>
  <si>
    <t>Maestría en Biología Computacional</t>
  </si>
  <si>
    <t>Maestría en Ciencias - Física</t>
  </si>
  <si>
    <t>Maestría en Ciencias Biológicas - Biología</t>
  </si>
  <si>
    <t>Maestría en Ciencias Biológicas - Microbiología</t>
  </si>
  <si>
    <t>Maestría en Matemáticas</t>
  </si>
  <si>
    <t>Maestría en Química</t>
  </si>
  <si>
    <t>Facultad de Ciencias Sociales</t>
  </si>
  <si>
    <t>Doctorado en Antropología</t>
  </si>
  <si>
    <t>Doctorado en Ciencia Política</t>
  </si>
  <si>
    <t>Doctorado en Filosofía</t>
  </si>
  <si>
    <t>Doctorado en Historia</t>
  </si>
  <si>
    <t>Doctorado en Psicología</t>
  </si>
  <si>
    <t>Maestría en Antropología</t>
  </si>
  <si>
    <t>Maestría en Ciencia Política</t>
  </si>
  <si>
    <t>Maestría en Construcción de Paz</t>
  </si>
  <si>
    <t>Maestría en Filosofía</t>
  </si>
  <si>
    <t>Maestría en Historia</t>
  </si>
  <si>
    <t>Maestría en Psicología</t>
  </si>
  <si>
    <t>Maestría en Psicología Clínica y de la Salud</t>
  </si>
  <si>
    <t>Centro Interdisciplinario de Estudios sobre Desarrollo (Cider)</t>
  </si>
  <si>
    <t>Doctorado en Estudios Interdisciplinarios sobre Desarrollo - Presencial</t>
  </si>
  <si>
    <t>Especialización en Estado, Políticas Públicas ​y Desarrollo</t>
  </si>
  <si>
    <t>Especialización en Gestión y Planificación Territorial - Virtual</t>
  </si>
  <si>
    <t>Maestría en Estudios Interdisciplinarios sobre Desarrollo</t>
  </si>
  <si>
    <t>Maestría en Género</t>
  </si>
  <si>
    <t>Maestría en Planificación Urbana y Regional</t>
  </si>
  <si>
    <t>Facultad de Derecho</t>
  </si>
  <si>
    <t>Doctorado en Derecho</t>
  </si>
  <si>
    <t>Especialización en Derecho Comercial</t>
  </si>
  <si>
    <t>Especialización en Aduanas, Puertos, Cambios y Logística (Cartagena)</t>
  </si>
  <si>
    <t>Especialización en Derecho de la Empresa</t>
  </si>
  <si>
    <t>Especialización en Derecho de los Negocios Internacionales</t>
  </si>
  <si>
    <t>Especialización en Derecho Penal</t>
  </si>
  <si>
    <t>Especialización en Derecho Público para la Gestión Administrativa (Cartagena)</t>
  </si>
  <si>
    <t>Especialización en Gestión Pública e Instituciones Administrativas</t>
  </si>
  <si>
    <t>Especialización en Tributación</t>
  </si>
  <si>
    <t>Especialización en Legislación Financiera</t>
  </si>
  <si>
    <t>Maestría en Derecho</t>
  </si>
  <si>
    <t>Maestría en Derecho Internacional</t>
  </si>
  <si>
    <t>Maestría en Derecho Penal</t>
  </si>
  <si>
    <t>Maestría en Derecho Privado</t>
  </si>
  <si>
    <t>Maestría en Derecho Público para la Gestión Administrativa</t>
  </si>
  <si>
    <t>Maestría en Derecho, Gobierno y Gestión de la Justicia</t>
  </si>
  <si>
    <t>Maestría en Derecho, Tecnología y Sociedad Digital</t>
  </si>
  <si>
    <t>Maestría en Propiedad Intelectual</t>
  </si>
  <si>
    <t>Maestría en Tributación</t>
  </si>
  <si>
    <t>Maestría en Tributación (en convenio con EAFIT)</t>
  </si>
  <si>
    <t>Facultad de Economía</t>
  </si>
  <si>
    <t>Doctorado en Economía</t>
  </si>
  <si>
    <t>Especialización en Economía</t>
  </si>
  <si>
    <t>Maestría en Economía</t>
  </si>
  <si>
    <t>Maestría en Economía Aplicada</t>
  </si>
  <si>
    <t>Maestría en Analítica de Datos Aplicada a la Sociedad y a la Economía - Virtual</t>
  </si>
  <si>
    <t>Facultad de Educación</t>
  </si>
  <si>
    <t>Doctorado en Educación</t>
  </si>
  <si>
    <t>Especialización en Educación Matemática para profesores de primaria</t>
  </si>
  <si>
    <t>Especialización en Innovación Curricular y Pedagógica - Híbrida</t>
  </si>
  <si>
    <t>Especialización en Innovación Curricular y Pedagógica - Virtual</t>
  </si>
  <si>
    <t>Especialización en Liderazgo y Política Educativa - Híbrida</t>
  </si>
  <si>
    <t>Especialización en Liderazgo y Política Educativa - Virtual</t>
  </si>
  <si>
    <t>Maestría en Educación - Investigación</t>
  </si>
  <si>
    <t>Maestría en Educación - Profundización</t>
  </si>
  <si>
    <t>Maestría en Educación Matemática</t>
  </si>
  <si>
    <t>Facultad de Ingeniería</t>
  </si>
  <si>
    <t>Doctorado en Ingeniería</t>
  </si>
  <si>
    <t>Maestría en Arquitecturas de Tecnologías de Información</t>
  </si>
  <si>
    <t>Maestría en Diseño de Procesos y Productos</t>
  </si>
  <si>
    <t>Maestría en Gerencia de la Ingeniería - MAGI (Coursera-Virtual)</t>
  </si>
  <si>
    <t>Maestría en Gerencia de Tecnologías de Información - MAIT (Coursera-Virtual)</t>
  </si>
  <si>
    <t>Maestría en Ingeniería Ambiental</t>
  </si>
  <si>
    <t>Maestría en Ingeniería Biomédica</t>
  </si>
  <si>
    <t>Maestría en Ingeniería de Sistemas y Computación</t>
  </si>
  <si>
    <t>Maestría en Ingeniería de Información</t>
  </si>
  <si>
    <t>Maestría en Ingeniería Civil - Profundización</t>
  </si>
  <si>
    <t>Maestría en Ingeniería Civil - Investigación</t>
  </si>
  <si>
    <t>Maestría en Ingeniería de Software - MISO (Coursera-Virtual)</t>
  </si>
  <si>
    <t>Maestría en Ingeniería Eléctrica</t>
  </si>
  <si>
    <t>Maestría en Ingeniería Electrónica y de Computadores</t>
  </si>
  <si>
    <t>Maestría en Ingeniería Industrial</t>
  </si>
  <si>
    <t>Maestría en Ingeniería Mecánica</t>
  </si>
  <si>
    <t>Maestría en Ingeniería Química</t>
  </si>
  <si>
    <t>Maestría en Innovación de Sistemas Energéticos</t>
  </si>
  <si>
    <t>Maestría en Inteligencia Analítica de Datos - MIAD (Coursera-Virtual)</t>
  </si>
  <si>
    <t>Maestría en Inteligencia Analítica para la Toma de Decisiones</t>
  </si>
  <si>
    <t>Maestría en Inteligencia Artificial - MAIA (Coursera-Virtual)</t>
  </si>
  <si>
    <t>Maestría en Seguridad de la Información</t>
  </si>
  <si>
    <t>Maestría en Tecnologías de Información para el Negocio</t>
  </si>
  <si>
    <t>Facultad de Medicina y Ciencias de la Salud</t>
  </si>
  <si>
    <t>Especialización en Cirugía General</t>
  </si>
  <si>
    <t>Especialización en Enfermería en Cuidado Crítico Pediátrico</t>
  </si>
  <si>
    <t>Especialización en Epidemiología</t>
  </si>
  <si>
    <t>Especialización en Ginecología y Obstetricia</t>
  </si>
  <si>
    <t>Especialización en Patología</t>
  </si>
  <si>
    <t>Especialización en Pediatría</t>
  </si>
  <si>
    <t>Especialización en Psiquiatría</t>
  </si>
  <si>
    <t>Especialización en Urología</t>
  </si>
  <si>
    <t>Maestría en Bioética y Ética de la Investigación</t>
  </si>
  <si>
    <t>Maestría en Epidemiología</t>
  </si>
  <si>
    <t>Maestría en Salud Pública</t>
  </si>
  <si>
    <t>Escuela de Gobierno Alberto Lleras Camargo</t>
  </si>
  <si>
    <t>Maestría en Gestión Pública</t>
  </si>
  <si>
    <t>Maestría en Políticas Públicas</t>
  </si>
  <si>
    <t>Periodicidad</t>
  </si>
  <si>
    <t>5 Bimestres</t>
  </si>
  <si>
    <t>3 Semestres</t>
  </si>
  <si>
    <t>10 Semestres</t>
  </si>
  <si>
    <t>2 Semestres</t>
  </si>
  <si>
    <t>8 Semestres</t>
  </si>
  <si>
    <t>6 Semestres</t>
  </si>
  <si>
    <t>4 Ciclos</t>
  </si>
  <si>
    <t>12 Bimestres</t>
  </si>
  <si>
    <t>10 Ciclos</t>
  </si>
  <si>
    <t>8 Bimestres</t>
  </si>
  <si>
    <t>4 Semestres</t>
  </si>
  <si>
    <t>9 Bimestres</t>
  </si>
  <si>
    <t>9 Ciclos</t>
  </si>
  <si>
    <t>8 Ciclos</t>
  </si>
  <si>
    <t>PRÉSTAMO CORTO PLAZO - POS FEGVL</t>
  </si>
  <si>
    <r>
      <rPr>
        <b/>
        <sz val="8"/>
        <color theme="1"/>
        <rFont val="Arial"/>
        <family val="2"/>
      </rPr>
      <t xml:space="preserve">Nota: </t>
    </r>
    <r>
      <rPr>
        <sz val="8"/>
        <color theme="1"/>
        <rFont val="Arial"/>
        <family val="2"/>
      </rPr>
      <t>Recuerda que este crédito no es renovable y no podrás solicitar uno nuevo hasta haber cancelado la totalidad de la deuda.</t>
    </r>
  </si>
  <si>
    <t>DURACIÓN DEL PROGRAMA</t>
  </si>
  <si>
    <t>PROGRAMA ACADÉMICO</t>
  </si>
  <si>
    <t>El simulador de crédito tiene carácter aproximado, indicativo e informativo, por lo que los valores proyectados pueden variar y no constituyen una oferta ni asesoría comercial, contable, tributaria o legal. Su finalidad es orientar y ejemplificar las posibles cuotas del préstamo, sin generar obligación alguna para la Universidad de los Andes respecto al mantenimiento de las condiciones inicialmente informadas.
Los desembolsos que pueda efectuar la Universidad de los Andes estarán sujetos al cumplimiento de las normas, políticas institucionales y requisitos especiales aplicables a cada línea de apoyo financiero.</t>
  </si>
  <si>
    <t>Fecha de actualización: 19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</si>
</sst>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b/>
      <sz val="9"/>
      <color indexed="81"/>
      <name val="Tahoma"/>
      <family val="2"/>
    </font>
    <font>
      <u/>
      <sz val="11"/>
      <color theme="10"/>
      <name val="Calibri"/>
      <family val="2"/>
      <scheme val="minor"/>
    </font>
    <font>
      <b/>
      <sz val="10"/>
      <color theme="1"/>
      <name val="Arial"/>
      <family val="2"/>
    </font>
    <font>
      <sz val="9"/>
      <color theme="1"/>
      <name val="Arial"/>
      <family val="2"/>
    </font>
    <font>
      <b/>
      <sz val="9"/>
      <color theme="1"/>
      <name val="Arial"/>
      <family val="2"/>
    </font>
    <font>
      <b/>
      <sz val="9"/>
      <name val="Arial"/>
      <family val="2"/>
    </font>
    <font>
      <sz val="9"/>
      <name val="Arial"/>
      <family val="2"/>
    </font>
    <font>
      <b/>
      <i/>
      <u/>
      <sz val="9"/>
      <color rgb="FFFF0000"/>
      <name val="Arial"/>
      <family val="2"/>
    </font>
    <font>
      <u/>
      <sz val="9"/>
      <color theme="10"/>
      <name val="Arial"/>
      <family val="2"/>
    </font>
    <font>
      <sz val="7"/>
      <color theme="0" tint="-0.34998626667073579"/>
      <name val="Arial"/>
      <family val="2"/>
    </font>
    <font>
      <b/>
      <sz val="11"/>
      <color theme="1"/>
      <name val="Calibri"/>
      <family val="2"/>
      <scheme val="minor"/>
    </font>
    <font>
      <sz val="11"/>
      <color rgb="FF1F1F1C"/>
      <name val="Calibri"/>
      <family val="2"/>
      <scheme val="minor"/>
    </font>
    <font>
      <sz val="8"/>
      <color indexed="81"/>
      <name val="Tahoma"/>
      <family val="2"/>
    </font>
    <font>
      <sz val="8"/>
      <color theme="1"/>
      <name val="Arial"/>
      <family val="2"/>
    </font>
    <font>
      <b/>
      <sz val="8"/>
      <color theme="1"/>
      <name val="Arial"/>
      <family val="2"/>
    </font>
    <font>
      <sz val="9"/>
      <color theme="2" tint="-0.249977111117893"/>
      <name val="Calibri"/>
      <family val="2"/>
      <scheme val="minor"/>
    </font>
    <font>
      <i/>
      <sz val="8"/>
      <color theme="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79998168889431442"/>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65">
    <xf numFmtId="0" fontId="0" fillId="0" borderId="0" xfId="0"/>
    <xf numFmtId="0" fontId="5" fillId="0" borderId="0" xfId="0" applyFont="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10" fontId="5" fillId="0" borderId="0" xfId="1" applyNumberFormat="1" applyFont="1" applyBorder="1" applyAlignment="1" applyProtection="1">
      <alignment horizontal="center" vertical="center"/>
      <protection hidden="1"/>
    </xf>
    <xf numFmtId="3" fontId="5" fillId="0" borderId="3" xfId="0" applyNumberFormat="1" applyFont="1" applyBorder="1" applyAlignment="1" applyProtection="1">
      <alignment horizontal="center" vertical="center"/>
      <protection hidden="1"/>
    </xf>
    <xf numFmtId="1" fontId="5" fillId="0" borderId="2" xfId="0" applyNumberFormat="1" applyFont="1" applyBorder="1" applyAlignment="1" applyProtection="1">
      <alignment horizontal="center" vertical="center"/>
      <protection hidden="1"/>
    </xf>
    <xf numFmtId="3" fontId="8" fillId="0" borderId="3" xfId="0" applyNumberFormat="1" applyFont="1" applyBorder="1" applyAlignment="1" applyProtection="1">
      <alignment horizontal="center" vertical="center"/>
      <protection hidden="1"/>
    </xf>
    <xf numFmtId="3" fontId="5" fillId="0" borderId="15" xfId="0" applyNumberFormat="1" applyFont="1" applyBorder="1" applyAlignment="1" applyProtection="1">
      <alignment horizontal="center" vertical="center"/>
      <protection hidden="1"/>
    </xf>
    <xf numFmtId="9" fontId="5" fillId="0" borderId="0" xfId="0" applyNumberFormat="1" applyFont="1" applyAlignment="1" applyProtection="1">
      <alignment horizontal="center" vertical="center"/>
      <protection hidden="1"/>
    </xf>
    <xf numFmtId="9" fontId="5" fillId="0" borderId="15" xfId="1" applyFont="1" applyBorder="1" applyAlignment="1" applyProtection="1">
      <alignment horizontal="center" vertical="center"/>
      <protection locked="0" hidden="1"/>
    </xf>
    <xf numFmtId="3" fontId="5" fillId="0" borderId="5" xfId="0" applyNumberFormat="1" applyFont="1" applyBorder="1" applyAlignment="1" applyProtection="1">
      <alignment horizontal="center" vertical="center"/>
      <protection hidden="1"/>
    </xf>
    <xf numFmtId="3" fontId="8" fillId="0" borderId="5" xfId="0" applyNumberFormat="1" applyFont="1" applyBorder="1" applyAlignment="1" applyProtection="1">
      <alignment horizontal="center" vertical="center"/>
      <protection hidden="1"/>
    </xf>
    <xf numFmtId="3" fontId="5" fillId="0" borderId="16" xfId="0" applyNumberFormat="1" applyFont="1" applyBorder="1" applyAlignment="1" applyProtection="1">
      <alignment horizontal="center" vertical="center"/>
      <protection hidden="1"/>
    </xf>
    <xf numFmtId="1" fontId="5" fillId="2" borderId="16" xfId="0" applyNumberFormat="1" applyFont="1" applyFill="1" applyBorder="1" applyAlignment="1" applyProtection="1">
      <alignment horizontal="center" vertical="center"/>
      <protection hidden="1"/>
    </xf>
    <xf numFmtId="3" fontId="6" fillId="0" borderId="18" xfId="0" applyNumberFormat="1" applyFont="1" applyBorder="1" applyAlignment="1" applyProtection="1">
      <alignment horizontal="center" vertical="center"/>
      <protection hidden="1"/>
    </xf>
    <xf numFmtId="3" fontId="6" fillId="0" borderId="19" xfId="0" applyNumberFormat="1" applyFont="1" applyBorder="1" applyAlignment="1" applyProtection="1">
      <alignment horizontal="center" vertical="center"/>
      <protection hidden="1"/>
    </xf>
    <xf numFmtId="3" fontId="5" fillId="0" borderId="0" xfId="0" applyNumberFormat="1" applyFont="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10" fillId="0" borderId="0" xfId="2" applyFont="1" applyAlignment="1" applyProtection="1">
      <alignment horizontal="right" vertical="center" wrapText="1" indent="1"/>
      <protection hidden="1"/>
    </xf>
    <xf numFmtId="0" fontId="7" fillId="5" borderId="1" xfId="0" applyFont="1" applyFill="1" applyBorder="1" applyAlignment="1" applyProtection="1">
      <alignment horizontal="center" vertical="center"/>
      <protection hidden="1"/>
    </xf>
    <xf numFmtId="0" fontId="7" fillId="5" borderId="4" xfId="0" applyFont="1" applyFill="1" applyBorder="1" applyAlignment="1" applyProtection="1">
      <alignment horizontal="center" vertical="center"/>
      <protection hidden="1"/>
    </xf>
    <xf numFmtId="0" fontId="7" fillId="5" borderId="14" xfId="0" applyFont="1" applyFill="1" applyBorder="1" applyAlignment="1" applyProtection="1">
      <alignment horizontal="center" vertical="center"/>
      <protection hidden="1"/>
    </xf>
    <xf numFmtId="0" fontId="7" fillId="5" borderId="17" xfId="0" applyFont="1" applyFill="1" applyBorder="1" applyAlignment="1" applyProtection="1">
      <alignment horizontal="center" vertical="center"/>
      <protection hidden="1"/>
    </xf>
    <xf numFmtId="0" fontId="7" fillId="5" borderId="20" xfId="0" applyFont="1" applyFill="1" applyBorder="1" applyAlignment="1" applyProtection="1">
      <alignment horizontal="center" vertical="center"/>
      <protection hidden="1"/>
    </xf>
    <xf numFmtId="0" fontId="7" fillId="5" borderId="21" xfId="0" applyFont="1" applyFill="1" applyBorder="1" applyAlignment="1" applyProtection="1">
      <alignment horizontal="center" vertical="center"/>
      <protection hidden="1"/>
    </xf>
    <xf numFmtId="0" fontId="7" fillId="5" borderId="22" xfId="0" applyFont="1" applyFill="1" applyBorder="1" applyAlignment="1" applyProtection="1">
      <alignment horizontal="center" vertical="center"/>
      <protection hidden="1"/>
    </xf>
    <xf numFmtId="164" fontId="8" fillId="3" borderId="14" xfId="0" applyNumberFormat="1" applyFont="1" applyFill="1" applyBorder="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7" fillId="5" borderId="21" xfId="0" applyFont="1" applyFill="1" applyBorder="1" applyAlignment="1" applyProtection="1">
      <alignment horizontal="center" vertical="center" wrapText="1"/>
      <protection hidden="1"/>
    </xf>
    <xf numFmtId="164" fontId="8" fillId="3" borderId="15" xfId="0" applyNumberFormat="1" applyFont="1" applyFill="1" applyBorder="1" applyAlignment="1" applyProtection="1">
      <alignment horizontal="center" vertical="center" wrapText="1"/>
      <protection locked="0" hidden="1"/>
    </xf>
    <xf numFmtId="10" fontId="5" fillId="0" borderId="0" xfId="1" applyNumberFormat="1"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3" fontId="5" fillId="0" borderId="3" xfId="0" applyNumberFormat="1" applyFont="1" applyBorder="1" applyAlignment="1" applyProtection="1">
      <alignment horizontal="center" vertical="center" wrapText="1"/>
      <protection hidden="1"/>
    </xf>
    <xf numFmtId="3" fontId="6" fillId="0" borderId="15" xfId="0" applyNumberFormat="1"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164" fontId="8" fillId="3" borderId="15" xfId="0" applyNumberFormat="1" applyFont="1" applyFill="1" applyBorder="1" applyAlignment="1" applyProtection="1">
      <alignment horizontal="center" vertical="center"/>
      <protection hidden="1"/>
    </xf>
    <xf numFmtId="3" fontId="5" fillId="6" borderId="15" xfId="0" applyNumberFormat="1" applyFont="1" applyFill="1" applyBorder="1" applyAlignment="1" applyProtection="1">
      <alignment horizontal="center" vertical="center"/>
      <protection locked="0" hidden="1"/>
    </xf>
    <xf numFmtId="0" fontId="12" fillId="0" borderId="3"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3" fillId="0" borderId="3" xfId="0" applyFont="1"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0" xfId="0" applyAlignment="1" applyProtection="1">
      <alignment horizontal="left" vertical="center"/>
      <protection hidden="1"/>
    </xf>
    <xf numFmtId="0" fontId="17" fillId="0" borderId="12" xfId="0" applyFont="1" applyBorder="1" applyAlignment="1" applyProtection="1">
      <alignment horizontal="right" vertical="center" wrapText="1"/>
      <protection hidden="1"/>
    </xf>
    <xf numFmtId="0" fontId="17" fillId="0" borderId="13" xfId="0" applyFont="1" applyBorder="1" applyAlignment="1" applyProtection="1">
      <alignment horizontal="right" vertical="center" wrapText="1"/>
      <protection hidden="1"/>
    </xf>
    <xf numFmtId="0" fontId="4" fillId="4" borderId="6" xfId="0" applyFont="1" applyFill="1" applyBorder="1" applyAlignment="1" applyProtection="1">
      <alignment horizontal="center" vertical="center"/>
      <protection hidden="1"/>
    </xf>
    <xf numFmtId="0" fontId="4" fillId="4" borderId="7"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4" fillId="4" borderId="9"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4" fillId="4" borderId="10"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4" fillId="4" borderId="12" xfId="0" applyFont="1" applyFill="1" applyBorder="1" applyAlignment="1" applyProtection="1">
      <alignment horizontal="center" vertical="center"/>
      <protection hidden="1"/>
    </xf>
    <xf numFmtId="0" fontId="4" fillId="4" borderId="13" xfId="0" applyFont="1" applyFill="1" applyBorder="1" applyAlignment="1" applyProtection="1">
      <alignment horizontal="center" vertical="center"/>
      <protection hidden="1"/>
    </xf>
    <xf numFmtId="3" fontId="11" fillId="0" borderId="0" xfId="0" applyNumberFormat="1" applyFont="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3" fontId="15" fillId="0" borderId="0" xfId="0" applyNumberFormat="1" applyFont="1" applyAlignment="1" applyProtection="1">
      <alignment horizontal="center" vertical="center" wrapText="1"/>
      <protection hidden="1"/>
    </xf>
    <xf numFmtId="3" fontId="18" fillId="0" borderId="0" xfId="0" applyNumberFormat="1" applyFont="1" applyAlignment="1" applyProtection="1">
      <alignment horizontal="center" vertical="center" wrapText="1"/>
      <protection hidden="1"/>
    </xf>
  </cellXfs>
  <cellStyles count="3">
    <cellStyle name="Hipervínculo" xfId="2" builtinId="8"/>
    <cellStyle name="Normal" xfId="0" builtinId="0"/>
    <cellStyle name="Porcentaje" xfId="1"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75923</xdr:colOff>
      <xdr:row>1</xdr:row>
      <xdr:rowOff>59080</xdr:rowOff>
    </xdr:from>
    <xdr:to>
      <xdr:col>3</xdr:col>
      <xdr:colOff>1689652</xdr:colOff>
      <xdr:row>6</xdr:row>
      <xdr:rowOff>62808</xdr:rowOff>
    </xdr:to>
    <xdr:pic>
      <xdr:nvPicPr>
        <xdr:cNvPr id="3" name="Imagen 2" descr="logo">
          <a:extLst>
            <a:ext uri="{FF2B5EF4-FFF2-40B4-BE49-F238E27FC236}">
              <a16:creationId xmlns:a16="http://schemas.microsoft.com/office/drawing/2014/main" id="{3DBDC47C-0A58-2098-8F26-9C4FF395544E}"/>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425173" y="211480"/>
          <a:ext cx="3271079" cy="80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5E66C1DF-FC93-4A40-8A1E-008D7B267CF5}"/>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19/04/relationships/namedSheetView" Target="../namedSheetViews/namedSheetView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6E220-EB5B-4784-9160-6A7BE629A829}">
  <dimension ref="A1:N23"/>
  <sheetViews>
    <sheetView showGridLines="0" tabSelected="1" topLeftCell="A3" zoomScaleNormal="100" zoomScaleSheetLayoutView="85" workbookViewId="0">
      <selection activeCell="I18" sqref="I18"/>
    </sheetView>
  </sheetViews>
  <sheetFormatPr baseColWidth="10" defaultColWidth="0" defaultRowHeight="12" zeroHeight="1" x14ac:dyDescent="0.25"/>
  <cols>
    <col min="1" max="1" width="2.5703125" style="1" customWidth="1"/>
    <col min="2" max="2" width="2.42578125" style="1" customWidth="1"/>
    <col min="3" max="3" width="23.7109375" style="1" bestFit="1" customWidth="1"/>
    <col min="4" max="4" width="35.5703125" style="1" customWidth="1"/>
    <col min="5" max="5" width="4.42578125" style="1" customWidth="1"/>
    <col min="6" max="6" width="11.5703125" style="1" bestFit="1" customWidth="1"/>
    <col min="7" max="7" width="10.28515625" style="1" customWidth="1"/>
    <col min="8" max="8" width="18.140625" style="1" bestFit="1" customWidth="1"/>
    <col min="9" max="9" width="10.28515625" style="1" customWidth="1"/>
    <col min="10" max="10" width="22.28515625" style="1" customWidth="1"/>
    <col min="11" max="11" width="3" style="1" customWidth="1"/>
    <col min="12" max="12" width="3.5703125" style="1" customWidth="1"/>
    <col min="13" max="13" width="8.140625" style="1" hidden="1" customWidth="1"/>
    <col min="14" max="14" width="12.5703125" style="1" hidden="1" customWidth="1"/>
    <col min="15" max="16384" width="21.42578125" style="1" hidden="1"/>
  </cols>
  <sheetData>
    <row r="1" spans="2:11" ht="12.75" thickBot="1" x14ac:dyDescent="0.3"/>
    <row r="2" spans="2:11" ht="12.75" thickBot="1" x14ac:dyDescent="0.3">
      <c r="B2" s="2"/>
      <c r="C2" s="3"/>
      <c r="D2" s="3"/>
      <c r="E2" s="3"/>
      <c r="F2" s="3"/>
      <c r="G2" s="3"/>
      <c r="H2" s="3"/>
      <c r="I2" s="3"/>
      <c r="J2" s="3"/>
      <c r="K2" s="4"/>
    </row>
    <row r="3" spans="2:11" ht="12.75" x14ac:dyDescent="0.25">
      <c r="B3" s="5"/>
      <c r="F3" s="51" t="s">
        <v>0</v>
      </c>
      <c r="G3" s="52"/>
      <c r="H3" s="52"/>
      <c r="I3" s="52"/>
      <c r="J3" s="53"/>
      <c r="K3" s="6"/>
    </row>
    <row r="4" spans="2:11" ht="12.75" x14ac:dyDescent="0.25">
      <c r="B4" s="5"/>
      <c r="F4" s="54" t="s">
        <v>178</v>
      </c>
      <c r="G4" s="55"/>
      <c r="H4" s="55"/>
      <c r="I4" s="55"/>
      <c r="J4" s="56"/>
      <c r="K4" s="6"/>
    </row>
    <row r="5" spans="2:11" ht="13.5" thickBot="1" x14ac:dyDescent="0.3">
      <c r="B5" s="5"/>
      <c r="F5" s="57" t="s">
        <v>5</v>
      </c>
      <c r="G5" s="58"/>
      <c r="H5" s="58"/>
      <c r="I5" s="58"/>
      <c r="J5" s="59"/>
      <c r="K5" s="6"/>
    </row>
    <row r="6" spans="2:11" x14ac:dyDescent="0.25">
      <c r="B6" s="5"/>
      <c r="K6" s="6"/>
    </row>
    <row r="7" spans="2:11" ht="12.75" thickBot="1" x14ac:dyDescent="0.3">
      <c r="B7" s="5"/>
      <c r="D7" s="7"/>
      <c r="K7" s="6"/>
    </row>
    <row r="8" spans="2:11" x14ac:dyDescent="0.25">
      <c r="B8" s="5"/>
      <c r="C8" s="28" t="s">
        <v>8</v>
      </c>
      <c r="D8" s="31">
        <v>0.01</v>
      </c>
      <c r="E8" s="7"/>
      <c r="F8" s="24" t="s">
        <v>9</v>
      </c>
      <c r="G8" s="25" t="s">
        <v>2</v>
      </c>
      <c r="H8" s="25" t="s">
        <v>11</v>
      </c>
      <c r="I8" s="25" t="s">
        <v>1</v>
      </c>
      <c r="J8" s="26" t="s">
        <v>3</v>
      </c>
      <c r="K8" s="6"/>
    </row>
    <row r="9" spans="2:11" s="41" customFormat="1" ht="24" x14ac:dyDescent="0.25">
      <c r="B9" s="33"/>
      <c r="C9" s="34" t="s">
        <v>181</v>
      </c>
      <c r="D9" s="35" t="s">
        <v>150</v>
      </c>
      <c r="E9" s="36"/>
      <c r="F9" s="37"/>
      <c r="G9" s="38"/>
      <c r="H9" s="38"/>
      <c r="I9" s="38"/>
      <c r="J9" s="39" t="str">
        <f>D13</f>
        <v>Pon el valor de tu Semestre/Ciclo/Bimestre</v>
      </c>
      <c r="K9" s="40"/>
    </row>
    <row r="10" spans="2:11" x14ac:dyDescent="0.25">
      <c r="B10" s="5"/>
      <c r="C10" s="29" t="s">
        <v>180</v>
      </c>
      <c r="D10" s="42" t="str">
        <f>_xlfn.XLOOKUP(D9,Programas!B:B,Programas!E:E,"No encontrado")</f>
        <v>2 Semestres</v>
      </c>
      <c r="E10" s="7"/>
      <c r="F10" s="9">
        <f>IF(J9&lt;1,"",F9+1)</f>
        <v>1</v>
      </c>
      <c r="G10" s="8" t="e">
        <f>D13/D14</f>
        <v>#VALUE!</v>
      </c>
      <c r="H10" s="8" t="e">
        <f>IF(J9&lt;1,"",(J9*$D$8))</f>
        <v>#VALUE!</v>
      </c>
      <c r="I10" s="10" t="e">
        <f>G10+H10</f>
        <v>#VALUE!</v>
      </c>
      <c r="J10" s="11" t="e">
        <f>IF(F10="",0,(J9-G10))</f>
        <v>#VALUE!</v>
      </c>
      <c r="K10" s="6"/>
    </row>
    <row r="11" spans="2:11" x14ac:dyDescent="0.25">
      <c r="B11" s="5"/>
      <c r="C11" s="29" t="s">
        <v>7</v>
      </c>
      <c r="D11" s="43">
        <v>0</v>
      </c>
      <c r="E11" s="12"/>
      <c r="F11" s="9" t="e">
        <f>IF(J10&lt;1,"",F10+1)</f>
        <v>#VALUE!</v>
      </c>
      <c r="G11" s="8" t="e">
        <f>G10</f>
        <v>#VALUE!</v>
      </c>
      <c r="H11" s="8" t="e">
        <f t="shared" ref="H11:H14" si="0">IF(J10&lt;1,"",(J10*$D$8))</f>
        <v>#VALUE!</v>
      </c>
      <c r="I11" s="10" t="e">
        <f t="shared" ref="I11:I14" si="1">G11+H11</f>
        <v>#VALUE!</v>
      </c>
      <c r="J11" s="11" t="e">
        <f>IF(F11="",0,(J10-G11))</f>
        <v>#VALUE!</v>
      </c>
      <c r="K11" s="6"/>
    </row>
    <row r="12" spans="2:11" x14ac:dyDescent="0.25">
      <c r="B12" s="5"/>
      <c r="C12" s="29" t="s">
        <v>6</v>
      </c>
      <c r="D12" s="13">
        <v>0.8</v>
      </c>
      <c r="E12" s="12"/>
      <c r="F12" s="9" t="e">
        <f>IF(J11&lt;1,"",F11+1)</f>
        <v>#VALUE!</v>
      </c>
      <c r="G12" s="8" t="e">
        <f t="shared" ref="G12:G14" si="2">G11</f>
        <v>#VALUE!</v>
      </c>
      <c r="H12" s="8" t="e">
        <f t="shared" si="0"/>
        <v>#VALUE!</v>
      </c>
      <c r="I12" s="10" t="e">
        <f t="shared" si="1"/>
        <v>#VALUE!</v>
      </c>
      <c r="J12" s="11" t="e">
        <f>IF(F12="",0,(J11-G12))</f>
        <v>#VALUE!</v>
      </c>
      <c r="K12" s="6"/>
    </row>
    <row r="13" spans="2:11" x14ac:dyDescent="0.25">
      <c r="B13" s="5"/>
      <c r="C13" s="29" t="s">
        <v>4</v>
      </c>
      <c r="D13" s="11" t="str">
        <f>IF(D11&gt;0,D11*D12,"Pon el valor de tu Semestre/Ciclo/Bimestre")</f>
        <v>Pon el valor de tu Semestre/Ciclo/Bimestre</v>
      </c>
      <c r="E13" s="7"/>
      <c r="F13" s="9" t="e">
        <f>IF(J12&lt;1,"",F12+1)</f>
        <v>#VALUE!</v>
      </c>
      <c r="G13" s="8" t="e">
        <f t="shared" si="2"/>
        <v>#VALUE!</v>
      </c>
      <c r="H13" s="8" t="e">
        <f t="shared" si="0"/>
        <v>#VALUE!</v>
      </c>
      <c r="I13" s="10" t="e">
        <f t="shared" si="1"/>
        <v>#VALUE!</v>
      </c>
      <c r="J13" s="11" t="e">
        <f>IF(F13="",0,(J12-G13))</f>
        <v>#VALUE!</v>
      </c>
      <c r="K13" s="6"/>
    </row>
    <row r="14" spans="2:11" ht="12.75" thickBot="1" x14ac:dyDescent="0.3">
      <c r="B14" s="5"/>
      <c r="C14" s="30" t="s">
        <v>13</v>
      </c>
      <c r="D14" s="17">
        <f>IF(OR(D12&lt;10%,D12&gt;80%),0,5)</f>
        <v>5</v>
      </c>
      <c r="E14" s="7"/>
      <c r="F14" s="9" t="e">
        <f>IF(J13&lt;1,"",F13+1)</f>
        <v>#VALUE!</v>
      </c>
      <c r="G14" s="14" t="e">
        <f t="shared" si="2"/>
        <v>#VALUE!</v>
      </c>
      <c r="H14" s="14" t="e">
        <f t="shared" si="0"/>
        <v>#VALUE!</v>
      </c>
      <c r="I14" s="15" t="e">
        <f t="shared" si="1"/>
        <v>#VALUE!</v>
      </c>
      <c r="J14" s="16" t="e">
        <f>IF(F14="",0,(J13-G14))</f>
        <v>#VALUE!</v>
      </c>
      <c r="K14" s="6"/>
    </row>
    <row r="15" spans="2:11" ht="12.75" customHeight="1" thickBot="1" x14ac:dyDescent="0.3">
      <c r="B15" s="5"/>
      <c r="C15" s="61" t="str">
        <f>IF(OR(D12&lt;10%,D12&gt;80%),"Recuerda que, se financia mínimo 10% y máximo el 80% del valor de la matrícula","")</f>
        <v/>
      </c>
      <c r="D15" s="61"/>
      <c r="F15" s="27" t="s">
        <v>10</v>
      </c>
      <c r="G15" s="18" t="e">
        <f>SUM(G10:G14)</f>
        <v>#VALUE!</v>
      </c>
      <c r="H15" s="18" t="e">
        <f>SUM(H10:H14)</f>
        <v>#VALUE!</v>
      </c>
      <c r="I15" s="19" t="e">
        <f>SUM(I10:I14)</f>
        <v>#VALUE!</v>
      </c>
      <c r="K15" s="6"/>
    </row>
    <row r="16" spans="2:11" x14ac:dyDescent="0.25">
      <c r="B16" s="5"/>
      <c r="C16" s="62"/>
      <c r="D16" s="62"/>
      <c r="F16" s="63" t="s">
        <v>179</v>
      </c>
      <c r="G16" s="63"/>
      <c r="H16" s="63"/>
      <c r="I16" s="63"/>
      <c r="J16" s="63"/>
      <c r="K16" s="6"/>
    </row>
    <row r="17" spans="2:11" x14ac:dyDescent="0.25">
      <c r="B17" s="5"/>
      <c r="C17" s="32"/>
      <c r="D17" s="32"/>
      <c r="F17" s="63"/>
      <c r="G17" s="63"/>
      <c r="H17" s="63"/>
      <c r="I17" s="63"/>
      <c r="J17" s="63"/>
      <c r="K17" s="6"/>
    </row>
    <row r="18" spans="2:11" x14ac:dyDescent="0.25">
      <c r="B18" s="5"/>
      <c r="C18" s="20"/>
      <c r="D18" s="20"/>
      <c r="F18" s="20"/>
      <c r="G18" s="20"/>
      <c r="K18" s="6"/>
    </row>
    <row r="19" spans="2:11" ht="72" customHeight="1" x14ac:dyDescent="0.25">
      <c r="B19" s="5"/>
      <c r="C19" s="64" t="s">
        <v>182</v>
      </c>
      <c r="D19" s="64"/>
      <c r="E19" s="64"/>
      <c r="F19" s="64"/>
      <c r="G19" s="64"/>
      <c r="H19" s="64"/>
      <c r="I19" s="64"/>
      <c r="J19" s="64"/>
      <c r="K19" s="6"/>
    </row>
    <row r="20" spans="2:11" ht="36.6" customHeight="1" x14ac:dyDescent="0.25">
      <c r="B20" s="5"/>
      <c r="C20" s="60" t="s">
        <v>12</v>
      </c>
      <c r="D20" s="60"/>
      <c r="E20" s="60"/>
      <c r="F20" s="60"/>
      <c r="G20" s="60"/>
      <c r="H20" s="60"/>
      <c r="I20" s="60"/>
      <c r="J20" s="60"/>
      <c r="K20" s="6"/>
    </row>
    <row r="21" spans="2:11" ht="12.75" thickBot="1" x14ac:dyDescent="0.3">
      <c r="B21" s="21"/>
      <c r="C21" s="22"/>
      <c r="D21" s="22"/>
      <c r="E21" s="22"/>
      <c r="F21" s="22"/>
      <c r="G21" s="22"/>
      <c r="H21" s="49" t="s">
        <v>183</v>
      </c>
      <c r="I21" s="49"/>
      <c r="J21" s="49"/>
      <c r="K21" s="50"/>
    </row>
    <row r="22" spans="2:11" x14ac:dyDescent="0.25">
      <c r="E22" s="23"/>
    </row>
    <row r="23" spans="2:11" hidden="1" x14ac:dyDescent="0.25">
      <c r="E23" s="23"/>
    </row>
  </sheetData>
  <sheetProtection algorithmName="SHA-512" hashValue="pBcnoz3llvEkLte5iz9hENbYV2eBOlg5ujTFrSyLQEYsnsobcL7vUtPPY4AQKDALBO4iEunkJV5SIOOXd0aQjQ==" saltValue="UrcaRK6mEoEeV/EyCFUzpw==" spinCount="100000" sheet="1" objects="1" scenarios="1"/>
  <customSheetViews>
    <customSheetView guid="{B1502DB2-E631-4C3C-A07B-E98A70A3366F}" scale="60" showPageBreaks="1" showGridLines="0" printArea="1" hiddenRows="1" view="pageBreakPreview">
      <selection activeCell="K13" sqref="K13"/>
      <pageMargins left="0.7" right="0.7" top="0.75" bottom="0.75" header="0.3" footer="0.3"/>
      <pageSetup orientation="portrait" r:id="rId1"/>
    </customSheetView>
  </customSheetViews>
  <mergeCells count="8">
    <mergeCell ref="H21:K21"/>
    <mergeCell ref="F3:J3"/>
    <mergeCell ref="F4:J4"/>
    <mergeCell ref="F5:J5"/>
    <mergeCell ref="C19:J19"/>
    <mergeCell ref="C20:J20"/>
    <mergeCell ref="C15:D16"/>
    <mergeCell ref="F16:J17"/>
  </mergeCells>
  <conditionalFormatting sqref="D11">
    <cfRule type="cellIs" dxfId="1" priority="1" operator="greaterThan">
      <formula>0</formula>
    </cfRule>
  </conditionalFormatting>
  <conditionalFormatting sqref="D12">
    <cfRule type="cellIs" dxfId="0" priority="2" operator="greaterThan">
      <formula>0.8</formula>
    </cfRule>
  </conditionalFormatting>
  <pageMargins left="0.7" right="0.7" top="0.75" bottom="0.75" header="0.3" footer="0.3"/>
  <pageSetup scale="71" orientation="portrait" r:id="rId2"/>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Advertencia" error="Seleccionar solo los campos que están en la lista desplegable. " xr:uid="{30DF451A-8FBE-4A2B-B18B-25756210ADD2}">
          <x14:formula1>
            <xm:f>Programas!$B$2:$B$111</xm:f>
          </x14:formula1>
          <xm:sqref>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85B35-0B34-4AEC-8E5E-F69B51FD5D98}">
  <dimension ref="A1:K132"/>
  <sheetViews>
    <sheetView topLeftCell="B1" workbookViewId="0">
      <selection activeCell="E14" sqref="E14"/>
    </sheetView>
  </sheetViews>
  <sheetFormatPr baseColWidth="10" defaultColWidth="10.85546875" defaultRowHeight="15" x14ac:dyDescent="0.25"/>
  <cols>
    <col min="1" max="1" width="52" style="48" bestFit="1" customWidth="1"/>
    <col min="2" max="2" width="66.85546875" style="48" bestFit="1" customWidth="1"/>
    <col min="3" max="3" width="9.42578125" style="48" hidden="1" customWidth="1"/>
    <col min="4" max="4" width="18.42578125" style="48" hidden="1" customWidth="1"/>
    <col min="5" max="5" width="18.42578125" style="48" customWidth="1"/>
    <col min="6" max="6" width="10.85546875" style="48"/>
    <col min="7" max="7" width="52" style="48" bestFit="1" customWidth="1"/>
    <col min="8" max="8" width="59.85546875" style="48" bestFit="1" customWidth="1"/>
    <col min="9" max="9" width="9.42578125" style="48" bestFit="1" customWidth="1"/>
    <col min="10" max="10" width="18.42578125" style="48" bestFit="1" customWidth="1"/>
    <col min="11" max="16384" width="10.85546875" style="48"/>
  </cols>
  <sheetData>
    <row r="1" spans="1:11" s="45" customFormat="1" x14ac:dyDescent="0.25">
      <c r="A1" s="44" t="s">
        <v>14</v>
      </c>
      <c r="B1" s="44" t="s">
        <v>15</v>
      </c>
      <c r="C1" s="44" t="s">
        <v>16</v>
      </c>
      <c r="D1" s="44" t="s">
        <v>17</v>
      </c>
      <c r="E1" s="45" t="s">
        <v>163</v>
      </c>
      <c r="G1" s="44" t="s">
        <v>14</v>
      </c>
      <c r="H1" s="44" t="s">
        <v>15</v>
      </c>
      <c r="I1" s="44" t="s">
        <v>16</v>
      </c>
      <c r="J1" s="44" t="s">
        <v>17</v>
      </c>
    </row>
    <row r="2" spans="1:11" x14ac:dyDescent="0.25">
      <c r="A2" s="46" t="s">
        <v>18</v>
      </c>
      <c r="B2" s="47" t="s">
        <v>21</v>
      </c>
      <c r="C2" s="47">
        <v>5</v>
      </c>
      <c r="D2" s="47" t="s">
        <v>22</v>
      </c>
      <c r="E2" s="48" t="s">
        <v>164</v>
      </c>
      <c r="G2" s="46" t="s">
        <v>18</v>
      </c>
      <c r="H2" s="47" t="s">
        <v>19</v>
      </c>
      <c r="I2" s="47">
        <v>9</v>
      </c>
      <c r="J2" s="47" t="s">
        <v>20</v>
      </c>
      <c r="K2" s="48" t="str">
        <f t="shared" ref="K2:K20" si="0">I2&amp;" "&amp;J2</f>
        <v>9 Semestres</v>
      </c>
    </row>
    <row r="3" spans="1:11" x14ac:dyDescent="0.25">
      <c r="A3" s="47" t="s">
        <v>87</v>
      </c>
      <c r="B3" s="47" t="s">
        <v>90</v>
      </c>
      <c r="C3" s="47">
        <v>3</v>
      </c>
      <c r="D3" s="47" t="s">
        <v>20</v>
      </c>
      <c r="E3" s="48" t="s">
        <v>165</v>
      </c>
      <c r="G3" s="46" t="s">
        <v>67</v>
      </c>
      <c r="H3" s="47" t="s">
        <v>68</v>
      </c>
      <c r="I3" s="47">
        <v>10</v>
      </c>
      <c r="J3" s="47" t="s">
        <v>20</v>
      </c>
      <c r="K3" s="48" t="str">
        <f t="shared" si="0"/>
        <v>10 Semestres</v>
      </c>
    </row>
    <row r="4" spans="1:11" x14ac:dyDescent="0.25">
      <c r="A4" s="47" t="s">
        <v>148</v>
      </c>
      <c r="B4" s="47" t="s">
        <v>149</v>
      </c>
      <c r="C4" s="47">
        <v>10</v>
      </c>
      <c r="D4" s="47" t="s">
        <v>20</v>
      </c>
      <c r="E4" s="48" t="s">
        <v>166</v>
      </c>
      <c r="G4" s="46" t="s">
        <v>67</v>
      </c>
      <c r="H4" s="47" t="s">
        <v>69</v>
      </c>
      <c r="I4" s="47">
        <v>10</v>
      </c>
      <c r="J4" s="47" t="s">
        <v>20</v>
      </c>
      <c r="K4" s="48" t="str">
        <f t="shared" si="0"/>
        <v>10 Semestres</v>
      </c>
    </row>
    <row r="5" spans="1:11" x14ac:dyDescent="0.25">
      <c r="A5" s="47" t="s">
        <v>87</v>
      </c>
      <c r="B5" s="47" t="s">
        <v>89</v>
      </c>
      <c r="C5" s="47">
        <v>3</v>
      </c>
      <c r="D5" s="47" t="s">
        <v>20</v>
      </c>
      <c r="E5" s="48" t="s">
        <v>165</v>
      </c>
      <c r="G5" s="47" t="s">
        <v>56</v>
      </c>
      <c r="H5" s="47" t="s">
        <v>57</v>
      </c>
      <c r="I5" s="47">
        <v>8</v>
      </c>
      <c r="J5" s="47" t="s">
        <v>20</v>
      </c>
      <c r="K5" s="48" t="str">
        <f t="shared" si="0"/>
        <v>8 Semestres</v>
      </c>
    </row>
    <row r="6" spans="1:11" x14ac:dyDescent="0.25">
      <c r="A6" s="47" t="s">
        <v>87</v>
      </c>
      <c r="B6" s="47" t="s">
        <v>91</v>
      </c>
      <c r="C6" s="47">
        <v>3</v>
      </c>
      <c r="D6" s="47" t="s">
        <v>20</v>
      </c>
      <c r="E6" s="48" t="s">
        <v>165</v>
      </c>
      <c r="G6" s="47" t="s">
        <v>56</v>
      </c>
      <c r="H6" s="47" t="s">
        <v>59</v>
      </c>
      <c r="I6" s="47">
        <v>10</v>
      </c>
      <c r="J6" s="47" t="s">
        <v>20</v>
      </c>
      <c r="K6" s="48" t="str">
        <f t="shared" si="0"/>
        <v>10 Semestres</v>
      </c>
    </row>
    <row r="7" spans="1:11" x14ac:dyDescent="0.25">
      <c r="A7" s="47" t="s">
        <v>87</v>
      </c>
      <c r="B7" s="47" t="s">
        <v>92</v>
      </c>
      <c r="C7" s="47">
        <v>2</v>
      </c>
      <c r="D7" s="47" t="s">
        <v>20</v>
      </c>
      <c r="E7" s="48" t="s">
        <v>167</v>
      </c>
      <c r="G7" s="47" t="s">
        <v>56</v>
      </c>
      <c r="H7" s="47" t="s">
        <v>58</v>
      </c>
      <c r="I7" s="47">
        <v>9</v>
      </c>
      <c r="J7" s="47" t="s">
        <v>20</v>
      </c>
      <c r="K7" s="48" t="str">
        <f t="shared" si="0"/>
        <v>9 Semestres</v>
      </c>
    </row>
    <row r="8" spans="1:11" x14ac:dyDescent="0.25">
      <c r="A8" s="47" t="s">
        <v>87</v>
      </c>
      <c r="B8" s="47" t="s">
        <v>93</v>
      </c>
      <c r="C8" s="47">
        <v>3</v>
      </c>
      <c r="D8" s="47" t="s">
        <v>20</v>
      </c>
      <c r="E8" s="48" t="s">
        <v>165</v>
      </c>
      <c r="G8" s="47" t="s">
        <v>87</v>
      </c>
      <c r="H8" s="47" t="s">
        <v>88</v>
      </c>
      <c r="I8" s="47">
        <v>10</v>
      </c>
      <c r="J8" s="47" t="s">
        <v>20</v>
      </c>
      <c r="K8" s="48" t="str">
        <f t="shared" si="0"/>
        <v>10 Semestres</v>
      </c>
    </row>
    <row r="9" spans="1:11" x14ac:dyDescent="0.25">
      <c r="A9" s="47" t="s">
        <v>87</v>
      </c>
      <c r="B9" s="47" t="s">
        <v>94</v>
      </c>
      <c r="C9" s="47">
        <v>3</v>
      </c>
      <c r="D9" s="47" t="s">
        <v>20</v>
      </c>
      <c r="E9" s="48" t="s">
        <v>165</v>
      </c>
      <c r="G9" s="46" t="s">
        <v>108</v>
      </c>
      <c r="H9" s="47" t="s">
        <v>109</v>
      </c>
      <c r="I9" s="47">
        <v>8</v>
      </c>
      <c r="J9" s="47" t="s">
        <v>20</v>
      </c>
      <c r="K9" s="48" t="str">
        <f t="shared" si="0"/>
        <v>8 Semestres</v>
      </c>
    </row>
    <row r="10" spans="1:11" x14ac:dyDescent="0.25">
      <c r="A10" s="46" t="s">
        <v>108</v>
      </c>
      <c r="B10" s="47" t="s">
        <v>110</v>
      </c>
      <c r="C10" s="47">
        <v>2</v>
      </c>
      <c r="D10" s="47" t="s">
        <v>20</v>
      </c>
      <c r="E10" s="48" t="s">
        <v>167</v>
      </c>
      <c r="G10" s="47" t="s">
        <v>114</v>
      </c>
      <c r="H10" s="47" t="s">
        <v>115</v>
      </c>
      <c r="I10" s="47">
        <v>9</v>
      </c>
      <c r="J10" s="47" t="s">
        <v>20</v>
      </c>
      <c r="K10" s="48" t="str">
        <f t="shared" si="0"/>
        <v>9 Semestres</v>
      </c>
    </row>
    <row r="11" spans="1:11" x14ac:dyDescent="0.25">
      <c r="A11" s="47" t="s">
        <v>114</v>
      </c>
      <c r="B11" s="47" t="s">
        <v>116</v>
      </c>
      <c r="C11" s="47">
        <v>2</v>
      </c>
      <c r="D11" s="47" t="s">
        <v>20</v>
      </c>
      <c r="E11" s="48" t="s">
        <v>167</v>
      </c>
      <c r="G11" s="46" t="s">
        <v>80</v>
      </c>
      <c r="H11" s="47" t="s">
        <v>81</v>
      </c>
      <c r="I11" s="47">
        <v>9</v>
      </c>
      <c r="J11" s="47" t="s">
        <v>20</v>
      </c>
      <c r="K11" s="48" t="str">
        <f t="shared" si="0"/>
        <v>9 Semestres</v>
      </c>
    </row>
    <row r="12" spans="1:11" x14ac:dyDescent="0.25">
      <c r="A12" s="47" t="s">
        <v>148</v>
      </c>
      <c r="B12" s="47" t="s">
        <v>150</v>
      </c>
      <c r="C12" s="47">
        <v>2</v>
      </c>
      <c r="D12" s="47" t="s">
        <v>20</v>
      </c>
      <c r="E12" s="48" t="s">
        <v>167</v>
      </c>
      <c r="G12" s="46" t="s">
        <v>67</v>
      </c>
      <c r="H12" s="47" t="s">
        <v>70</v>
      </c>
      <c r="I12" s="47">
        <v>9</v>
      </c>
      <c r="J12" s="47" t="s">
        <v>20</v>
      </c>
      <c r="K12" s="48" t="str">
        <f t="shared" si="0"/>
        <v>9 Semestres</v>
      </c>
    </row>
    <row r="13" spans="1:11" x14ac:dyDescent="0.25">
      <c r="A13" s="47" t="s">
        <v>148</v>
      </c>
      <c r="B13" s="47" t="s">
        <v>151</v>
      </c>
      <c r="C13" s="47">
        <v>2</v>
      </c>
      <c r="D13" s="47" t="s">
        <v>20</v>
      </c>
      <c r="E13" s="48" t="s">
        <v>167</v>
      </c>
      <c r="G13" s="47" t="s">
        <v>39</v>
      </c>
      <c r="H13" s="47" t="s">
        <v>40</v>
      </c>
      <c r="I13" s="47">
        <v>7</v>
      </c>
      <c r="J13" s="47" t="s">
        <v>20</v>
      </c>
      <c r="K13" s="48" t="str">
        <f t="shared" si="0"/>
        <v>7 Semestres</v>
      </c>
    </row>
    <row r="14" spans="1:11" x14ac:dyDescent="0.25">
      <c r="A14" s="46" t="s">
        <v>80</v>
      </c>
      <c r="B14" s="47" t="s">
        <v>82</v>
      </c>
      <c r="C14" s="47">
        <v>2</v>
      </c>
      <c r="D14" s="47" t="s">
        <v>20</v>
      </c>
      <c r="E14" s="48" t="s">
        <v>167</v>
      </c>
      <c r="G14" s="46" t="s">
        <v>67</v>
      </c>
      <c r="H14" s="47" t="s">
        <v>71</v>
      </c>
      <c r="I14" s="47">
        <v>9</v>
      </c>
      <c r="J14" s="47" t="s">
        <v>20</v>
      </c>
      <c r="K14" s="48" t="str">
        <f t="shared" si="0"/>
        <v>9 Semestres</v>
      </c>
    </row>
    <row r="15" spans="1:11" x14ac:dyDescent="0.25">
      <c r="A15" s="47" t="s">
        <v>87</v>
      </c>
      <c r="B15" s="47" t="s">
        <v>95</v>
      </c>
      <c r="C15" s="47">
        <v>2</v>
      </c>
      <c r="D15" s="47" t="s">
        <v>20</v>
      </c>
      <c r="E15" s="48" t="s">
        <v>167</v>
      </c>
      <c r="G15" s="46" t="s">
        <v>124</v>
      </c>
      <c r="H15" s="47" t="s">
        <v>125</v>
      </c>
      <c r="I15" s="47">
        <v>6</v>
      </c>
      <c r="J15" s="47" t="s">
        <v>20</v>
      </c>
      <c r="K15" s="48" t="str">
        <f t="shared" si="0"/>
        <v>6 Semestres</v>
      </c>
    </row>
    <row r="16" spans="1:11" x14ac:dyDescent="0.25">
      <c r="A16" s="46" t="s">
        <v>80</v>
      </c>
      <c r="B16" s="47" t="s">
        <v>83</v>
      </c>
      <c r="C16" s="47">
        <v>2</v>
      </c>
      <c r="D16" s="47" t="s">
        <v>20</v>
      </c>
      <c r="E16" s="48" t="s">
        <v>167</v>
      </c>
      <c r="G16" s="46" t="s">
        <v>46</v>
      </c>
      <c r="H16" s="47" t="s">
        <v>47</v>
      </c>
      <c r="I16" s="47">
        <v>8</v>
      </c>
      <c r="J16" s="47" t="s">
        <v>20</v>
      </c>
      <c r="K16" s="48" t="str">
        <f t="shared" si="0"/>
        <v>8 Semestres</v>
      </c>
    </row>
    <row r="17" spans="1:11" x14ac:dyDescent="0.25">
      <c r="A17" s="47" t="s">
        <v>148</v>
      </c>
      <c r="B17" s="47" t="s">
        <v>152</v>
      </c>
      <c r="C17" s="47">
        <v>8</v>
      </c>
      <c r="D17" s="47" t="s">
        <v>20</v>
      </c>
      <c r="E17" s="48" t="s">
        <v>168</v>
      </c>
      <c r="G17" s="47" t="s">
        <v>56</v>
      </c>
      <c r="H17" s="47" t="s">
        <v>60</v>
      </c>
      <c r="I17" s="47">
        <v>9</v>
      </c>
      <c r="J17" s="47" t="s">
        <v>20</v>
      </c>
      <c r="K17" s="48" t="str">
        <f t="shared" si="0"/>
        <v>9 Semestres</v>
      </c>
    </row>
    <row r="18" spans="1:11" x14ac:dyDescent="0.25">
      <c r="A18" s="47" t="s">
        <v>114</v>
      </c>
      <c r="B18" s="47" t="s">
        <v>117</v>
      </c>
      <c r="C18" s="47">
        <v>2</v>
      </c>
      <c r="D18" s="47" t="s">
        <v>20</v>
      </c>
      <c r="E18" s="48" t="s">
        <v>167</v>
      </c>
      <c r="G18" s="46" t="s">
        <v>67</v>
      </c>
      <c r="H18" s="47" t="s">
        <v>72</v>
      </c>
      <c r="I18" s="47">
        <v>8</v>
      </c>
      <c r="J18" s="47" t="s">
        <v>20</v>
      </c>
      <c r="K18" s="48" t="str">
        <f t="shared" si="0"/>
        <v>8 Semestres</v>
      </c>
    </row>
    <row r="19" spans="1:11" x14ac:dyDescent="0.25">
      <c r="A19" s="47" t="s">
        <v>114</v>
      </c>
      <c r="B19" s="47" t="s">
        <v>118</v>
      </c>
      <c r="C19" s="47">
        <v>2</v>
      </c>
      <c r="D19" s="47" t="s">
        <v>20</v>
      </c>
      <c r="E19" s="48" t="s">
        <v>167</v>
      </c>
      <c r="G19" s="46" t="s">
        <v>67</v>
      </c>
      <c r="H19" s="47" t="s">
        <v>75</v>
      </c>
      <c r="I19" s="47">
        <v>3</v>
      </c>
      <c r="J19" s="47" t="s">
        <v>20</v>
      </c>
      <c r="K19" s="48" t="str">
        <f t="shared" si="0"/>
        <v>3 Semestres</v>
      </c>
    </row>
    <row r="20" spans="1:11" x14ac:dyDescent="0.25">
      <c r="A20" s="46" t="s">
        <v>18</v>
      </c>
      <c r="B20" s="47" t="s">
        <v>23</v>
      </c>
      <c r="C20" s="47">
        <v>5</v>
      </c>
      <c r="D20" s="47" t="s">
        <v>22</v>
      </c>
      <c r="E20" s="48" t="s">
        <v>164</v>
      </c>
      <c r="G20" s="47" t="s">
        <v>114</v>
      </c>
      <c r="H20" s="47" t="s">
        <v>123</v>
      </c>
      <c r="I20" s="47">
        <v>4</v>
      </c>
      <c r="J20" s="47" t="s">
        <v>20</v>
      </c>
      <c r="K20" s="48" t="str">
        <f t="shared" si="0"/>
        <v>4 Semestres</v>
      </c>
    </row>
    <row r="21" spans="1:11" x14ac:dyDescent="0.25">
      <c r="A21" s="47" t="s">
        <v>87</v>
      </c>
      <c r="B21" s="47" t="s">
        <v>97</v>
      </c>
      <c r="C21" s="47">
        <v>3</v>
      </c>
      <c r="D21" s="47" t="s">
        <v>20</v>
      </c>
      <c r="E21" s="48" t="s">
        <v>165</v>
      </c>
      <c r="G21" s="46" t="s">
        <v>18</v>
      </c>
      <c r="H21" s="47" t="s">
        <v>32</v>
      </c>
      <c r="I21" s="47">
        <v>10</v>
      </c>
      <c r="J21" s="47" t="s">
        <v>22</v>
      </c>
      <c r="K21" s="48" t="str">
        <f>I21&amp;" "&amp;J21</f>
        <v>10 Bimestres</v>
      </c>
    </row>
    <row r="22" spans="1:11" x14ac:dyDescent="0.25">
      <c r="A22" s="47" t="s">
        <v>114</v>
      </c>
      <c r="B22" s="47" t="s">
        <v>119</v>
      </c>
      <c r="C22" s="47">
        <v>2</v>
      </c>
      <c r="D22" s="47" t="s">
        <v>20</v>
      </c>
      <c r="E22" s="48" t="s">
        <v>167</v>
      </c>
    </row>
    <row r="23" spans="1:11" x14ac:dyDescent="0.25">
      <c r="A23" s="47" t="s">
        <v>114</v>
      </c>
      <c r="B23" s="47" t="s">
        <v>120</v>
      </c>
      <c r="C23" s="47">
        <v>2</v>
      </c>
      <c r="D23" s="47" t="s">
        <v>20</v>
      </c>
      <c r="E23" s="48" t="s">
        <v>167</v>
      </c>
    </row>
    <row r="24" spans="1:11" x14ac:dyDescent="0.25">
      <c r="A24" s="46" t="s">
        <v>18</v>
      </c>
      <c r="B24" s="47" t="s">
        <v>24</v>
      </c>
      <c r="C24" s="47">
        <v>5</v>
      </c>
      <c r="D24" s="47" t="s">
        <v>22</v>
      </c>
      <c r="E24" s="48" t="s">
        <v>164</v>
      </c>
    </row>
    <row r="25" spans="1:11" x14ac:dyDescent="0.25">
      <c r="A25" s="47" t="s">
        <v>148</v>
      </c>
      <c r="B25" s="47" t="s">
        <v>153</v>
      </c>
      <c r="C25" s="47">
        <v>8</v>
      </c>
      <c r="D25" s="47" t="s">
        <v>20</v>
      </c>
      <c r="E25" s="48" t="s">
        <v>168</v>
      </c>
    </row>
    <row r="26" spans="1:11" x14ac:dyDescent="0.25">
      <c r="A26" s="47" t="s">
        <v>148</v>
      </c>
      <c r="B26" s="47" t="s">
        <v>154</v>
      </c>
      <c r="C26" s="47">
        <v>6</v>
      </c>
      <c r="D26" s="47" t="s">
        <v>20</v>
      </c>
      <c r="E26" s="48" t="s">
        <v>169</v>
      </c>
    </row>
    <row r="27" spans="1:11" x14ac:dyDescent="0.25">
      <c r="A27" s="47" t="s">
        <v>148</v>
      </c>
      <c r="B27" s="47" t="s">
        <v>155</v>
      </c>
      <c r="C27" s="47">
        <v>8</v>
      </c>
      <c r="D27" s="47" t="s">
        <v>20</v>
      </c>
      <c r="E27" s="48" t="s">
        <v>168</v>
      </c>
    </row>
    <row r="28" spans="1:11" x14ac:dyDescent="0.25">
      <c r="A28" s="47" t="s">
        <v>87</v>
      </c>
      <c r="B28" s="47" t="s">
        <v>96</v>
      </c>
      <c r="C28" s="47">
        <v>3</v>
      </c>
      <c r="D28" s="47" t="s">
        <v>20</v>
      </c>
      <c r="E28" s="48" t="s">
        <v>165</v>
      </c>
    </row>
    <row r="29" spans="1:11" x14ac:dyDescent="0.25">
      <c r="A29" s="47" t="s">
        <v>148</v>
      </c>
      <c r="B29" s="47" t="s">
        <v>156</v>
      </c>
      <c r="C29" s="47">
        <v>10</v>
      </c>
      <c r="D29" s="47" t="s">
        <v>20</v>
      </c>
      <c r="E29" s="48" t="s">
        <v>166</v>
      </c>
    </row>
    <row r="30" spans="1:11" x14ac:dyDescent="0.25">
      <c r="A30" s="46" t="s">
        <v>18</v>
      </c>
      <c r="B30" s="47" t="s">
        <v>25</v>
      </c>
      <c r="C30" s="47">
        <v>4</v>
      </c>
      <c r="D30" s="47" t="s">
        <v>26</v>
      </c>
      <c r="E30" s="48" t="s">
        <v>170</v>
      </c>
    </row>
    <row r="31" spans="1:11" x14ac:dyDescent="0.25">
      <c r="A31" s="46" t="s">
        <v>18</v>
      </c>
      <c r="B31" s="47" t="s">
        <v>27</v>
      </c>
      <c r="C31" s="47">
        <v>12</v>
      </c>
      <c r="D31" s="47" t="s">
        <v>22</v>
      </c>
      <c r="E31" s="48" t="s">
        <v>171</v>
      </c>
    </row>
    <row r="32" spans="1:11" x14ac:dyDescent="0.25">
      <c r="A32" s="46" t="s">
        <v>18</v>
      </c>
      <c r="B32" s="47" t="s">
        <v>28</v>
      </c>
      <c r="C32" s="47">
        <v>4</v>
      </c>
      <c r="D32" s="47" t="s">
        <v>26</v>
      </c>
      <c r="E32" s="48" t="s">
        <v>170</v>
      </c>
    </row>
    <row r="33" spans="1:5" x14ac:dyDescent="0.25">
      <c r="A33" s="46" t="s">
        <v>108</v>
      </c>
      <c r="B33" s="47" t="s">
        <v>113</v>
      </c>
      <c r="C33" s="47">
        <v>3</v>
      </c>
      <c r="D33" s="47" t="s">
        <v>20</v>
      </c>
      <c r="E33" s="48" t="s">
        <v>165</v>
      </c>
    </row>
    <row r="34" spans="1:5" x14ac:dyDescent="0.25">
      <c r="A34" s="46" t="s">
        <v>18</v>
      </c>
      <c r="B34" s="47" t="s">
        <v>29</v>
      </c>
      <c r="C34" s="47">
        <v>10</v>
      </c>
      <c r="D34" s="47" t="s">
        <v>26</v>
      </c>
      <c r="E34" s="48" t="s">
        <v>172</v>
      </c>
    </row>
    <row r="35" spans="1:5" x14ac:dyDescent="0.25">
      <c r="A35" s="46" t="s">
        <v>67</v>
      </c>
      <c r="B35" s="47" t="s">
        <v>73</v>
      </c>
      <c r="C35" s="47">
        <v>3</v>
      </c>
      <c r="D35" s="47" t="s">
        <v>20</v>
      </c>
      <c r="E35" s="48" t="s">
        <v>165</v>
      </c>
    </row>
    <row r="36" spans="1:5" x14ac:dyDescent="0.25">
      <c r="A36" s="47" t="s">
        <v>39</v>
      </c>
      <c r="B36" s="47" t="s">
        <v>41</v>
      </c>
      <c r="C36" s="47">
        <v>8</v>
      </c>
      <c r="D36" s="47" t="s">
        <v>22</v>
      </c>
      <c r="E36" s="48" t="s">
        <v>173</v>
      </c>
    </row>
    <row r="37" spans="1:5" x14ac:dyDescent="0.25">
      <c r="A37" s="46" t="s">
        <v>124</v>
      </c>
      <c r="B37" s="47" t="s">
        <v>126</v>
      </c>
      <c r="C37" s="47">
        <v>4</v>
      </c>
      <c r="D37" s="47" t="s">
        <v>20</v>
      </c>
      <c r="E37" s="48" t="s">
        <v>174</v>
      </c>
    </row>
    <row r="38" spans="1:5" x14ac:dyDescent="0.25">
      <c r="A38" s="46" t="s">
        <v>46</v>
      </c>
      <c r="B38" s="47" t="s">
        <v>48</v>
      </c>
      <c r="C38" s="47">
        <v>3</v>
      </c>
      <c r="D38" s="47" t="s">
        <v>20</v>
      </c>
      <c r="E38" s="48" t="s">
        <v>165</v>
      </c>
    </row>
    <row r="39" spans="1:5" x14ac:dyDescent="0.25">
      <c r="A39" s="47" t="s">
        <v>148</v>
      </c>
      <c r="B39" s="47" t="s">
        <v>157</v>
      </c>
      <c r="C39" s="47">
        <v>4</v>
      </c>
      <c r="D39" s="47" t="s">
        <v>20</v>
      </c>
      <c r="E39" s="48" t="s">
        <v>174</v>
      </c>
    </row>
    <row r="40" spans="1:5" x14ac:dyDescent="0.25">
      <c r="A40" s="47" t="s">
        <v>56</v>
      </c>
      <c r="B40" s="47" t="s">
        <v>61</v>
      </c>
      <c r="C40" s="47">
        <v>4</v>
      </c>
      <c r="D40" s="47" t="s">
        <v>20</v>
      </c>
      <c r="E40" s="48" t="s">
        <v>174</v>
      </c>
    </row>
    <row r="41" spans="1:5" x14ac:dyDescent="0.25">
      <c r="A41" s="46" t="s">
        <v>67</v>
      </c>
      <c r="B41" s="47" t="s">
        <v>74</v>
      </c>
      <c r="C41" s="47">
        <v>3</v>
      </c>
      <c r="D41" s="47" t="s">
        <v>20</v>
      </c>
      <c r="E41" s="48" t="s">
        <v>165</v>
      </c>
    </row>
    <row r="42" spans="1:5" x14ac:dyDescent="0.25">
      <c r="A42" s="47" t="s">
        <v>56</v>
      </c>
      <c r="B42" s="47" t="s">
        <v>62</v>
      </c>
      <c r="C42" s="47">
        <v>4</v>
      </c>
      <c r="D42" s="47" t="s">
        <v>20</v>
      </c>
      <c r="E42" s="48" t="s">
        <v>174</v>
      </c>
    </row>
    <row r="43" spans="1:5" x14ac:dyDescent="0.25">
      <c r="A43" s="47" t="s">
        <v>56</v>
      </c>
      <c r="B43" s="47" t="s">
        <v>63</v>
      </c>
      <c r="C43" s="47">
        <v>4</v>
      </c>
      <c r="D43" s="47" t="s">
        <v>20</v>
      </c>
      <c r="E43" s="48" t="s">
        <v>174</v>
      </c>
    </row>
    <row r="44" spans="1:5" x14ac:dyDescent="0.25">
      <c r="A44" s="47" t="s">
        <v>56</v>
      </c>
      <c r="B44" s="47" t="s">
        <v>64</v>
      </c>
      <c r="C44" s="47">
        <v>4</v>
      </c>
      <c r="D44" s="47" t="s">
        <v>20</v>
      </c>
      <c r="E44" s="48" t="s">
        <v>174</v>
      </c>
    </row>
    <row r="45" spans="1:5" x14ac:dyDescent="0.25">
      <c r="A45" s="47" t="s">
        <v>87</v>
      </c>
      <c r="B45" s="47" t="s">
        <v>98</v>
      </c>
      <c r="C45" s="47">
        <v>3</v>
      </c>
      <c r="D45" s="47" t="s">
        <v>20</v>
      </c>
      <c r="E45" s="48" t="s">
        <v>165</v>
      </c>
    </row>
    <row r="46" spans="1:5" x14ac:dyDescent="0.25">
      <c r="A46" s="47" t="s">
        <v>87</v>
      </c>
      <c r="B46" s="47" t="s">
        <v>99</v>
      </c>
      <c r="C46" s="47">
        <v>3</v>
      </c>
      <c r="D46" s="47" t="s">
        <v>20</v>
      </c>
      <c r="E46" s="48" t="s">
        <v>165</v>
      </c>
    </row>
    <row r="47" spans="1:5" x14ac:dyDescent="0.25">
      <c r="A47" s="47" t="s">
        <v>87</v>
      </c>
      <c r="B47" s="47" t="s">
        <v>100</v>
      </c>
      <c r="C47" s="47">
        <v>3</v>
      </c>
      <c r="D47" s="47" t="s">
        <v>20</v>
      </c>
      <c r="E47" s="48" t="s">
        <v>165</v>
      </c>
    </row>
    <row r="48" spans="1:5" x14ac:dyDescent="0.25">
      <c r="A48" s="47" t="s">
        <v>87</v>
      </c>
      <c r="B48" s="47" t="s">
        <v>101</v>
      </c>
      <c r="C48" s="47">
        <v>4</v>
      </c>
      <c r="D48" s="47" t="s">
        <v>20</v>
      </c>
      <c r="E48" s="48" t="s">
        <v>174</v>
      </c>
    </row>
    <row r="49" spans="1:5" x14ac:dyDescent="0.25">
      <c r="A49" s="47" t="s">
        <v>87</v>
      </c>
      <c r="B49" s="47" t="s">
        <v>102</v>
      </c>
      <c r="C49" s="47">
        <v>4</v>
      </c>
      <c r="D49" s="47" t="s">
        <v>20</v>
      </c>
      <c r="E49" s="48" t="s">
        <v>174</v>
      </c>
    </row>
    <row r="50" spans="1:5" x14ac:dyDescent="0.25">
      <c r="A50" s="47" t="s">
        <v>87</v>
      </c>
      <c r="B50" s="47" t="s">
        <v>103</v>
      </c>
      <c r="C50" s="47">
        <v>3</v>
      </c>
      <c r="D50" s="47" t="s">
        <v>20</v>
      </c>
      <c r="E50" s="48" t="s">
        <v>165</v>
      </c>
    </row>
    <row r="51" spans="1:5" x14ac:dyDescent="0.25">
      <c r="A51" s="47" t="s">
        <v>87</v>
      </c>
      <c r="B51" s="47" t="s">
        <v>104</v>
      </c>
      <c r="C51" s="47">
        <v>3</v>
      </c>
      <c r="D51" s="47" t="s">
        <v>20</v>
      </c>
      <c r="E51" s="48" t="s">
        <v>165</v>
      </c>
    </row>
    <row r="52" spans="1:5" x14ac:dyDescent="0.25">
      <c r="A52" s="47" t="s">
        <v>39</v>
      </c>
      <c r="B52" s="47" t="s">
        <v>42</v>
      </c>
      <c r="C52" s="47">
        <v>4</v>
      </c>
      <c r="D52" s="47" t="s">
        <v>20</v>
      </c>
      <c r="E52" s="48" t="s">
        <v>174</v>
      </c>
    </row>
    <row r="53" spans="1:5" x14ac:dyDescent="0.25">
      <c r="A53" s="46" t="s">
        <v>124</v>
      </c>
      <c r="B53" s="47" t="s">
        <v>127</v>
      </c>
      <c r="C53" s="47">
        <v>3</v>
      </c>
      <c r="D53" s="47" t="s">
        <v>20</v>
      </c>
      <c r="E53" s="48" t="s">
        <v>165</v>
      </c>
    </row>
    <row r="54" spans="1:5" x14ac:dyDescent="0.25">
      <c r="A54" s="46" t="s">
        <v>108</v>
      </c>
      <c r="B54" s="47" t="s">
        <v>111</v>
      </c>
      <c r="C54" s="47">
        <v>3</v>
      </c>
      <c r="D54" s="47" t="s">
        <v>20</v>
      </c>
      <c r="E54" s="48" t="s">
        <v>165</v>
      </c>
    </row>
    <row r="55" spans="1:5" x14ac:dyDescent="0.25">
      <c r="A55" s="46" t="s">
        <v>108</v>
      </c>
      <c r="B55" s="47" t="s">
        <v>112</v>
      </c>
      <c r="C55" s="47">
        <v>4</v>
      </c>
      <c r="D55" s="47" t="s">
        <v>20</v>
      </c>
      <c r="E55" s="48" t="s">
        <v>174</v>
      </c>
    </row>
    <row r="56" spans="1:5" x14ac:dyDescent="0.25">
      <c r="A56" s="47" t="s">
        <v>114</v>
      </c>
      <c r="B56" s="47" t="s">
        <v>121</v>
      </c>
      <c r="C56" s="47">
        <v>4</v>
      </c>
      <c r="D56" s="47" t="s">
        <v>20</v>
      </c>
      <c r="E56" s="48" t="s">
        <v>174</v>
      </c>
    </row>
    <row r="57" spans="1:5" x14ac:dyDescent="0.25">
      <c r="A57" s="47" t="s">
        <v>114</v>
      </c>
      <c r="B57" s="47" t="s">
        <v>122</v>
      </c>
      <c r="C57" s="47">
        <v>4</v>
      </c>
      <c r="D57" s="47" t="s">
        <v>20</v>
      </c>
      <c r="E57" s="48" t="s">
        <v>174</v>
      </c>
    </row>
    <row r="58" spans="1:5" x14ac:dyDescent="0.25">
      <c r="A58" s="47" t="s">
        <v>148</v>
      </c>
      <c r="B58" s="47" t="s">
        <v>158</v>
      </c>
      <c r="C58" s="47">
        <v>4</v>
      </c>
      <c r="D58" s="47" t="s">
        <v>20</v>
      </c>
      <c r="E58" s="48" t="s">
        <v>174</v>
      </c>
    </row>
    <row r="59" spans="1:5" x14ac:dyDescent="0.25">
      <c r="A59" s="46" t="s">
        <v>46</v>
      </c>
      <c r="B59" s="47" t="s">
        <v>49</v>
      </c>
      <c r="C59" s="47">
        <v>3</v>
      </c>
      <c r="D59" s="47" t="s">
        <v>20</v>
      </c>
      <c r="E59" s="48" t="s">
        <v>165</v>
      </c>
    </row>
    <row r="60" spans="1:5" x14ac:dyDescent="0.25">
      <c r="A60" s="46" t="s">
        <v>80</v>
      </c>
      <c r="B60" s="47" t="s">
        <v>84</v>
      </c>
      <c r="C60" s="47">
        <v>4</v>
      </c>
      <c r="D60" s="47" t="s">
        <v>20</v>
      </c>
      <c r="E60" s="48" t="s">
        <v>174</v>
      </c>
    </row>
    <row r="61" spans="1:5" x14ac:dyDescent="0.25">
      <c r="A61" s="46" t="s">
        <v>67</v>
      </c>
      <c r="B61" s="47" t="s">
        <v>76</v>
      </c>
      <c r="C61" s="47">
        <v>3</v>
      </c>
      <c r="D61" s="47" t="s">
        <v>20</v>
      </c>
      <c r="E61" s="48" t="s">
        <v>165</v>
      </c>
    </row>
    <row r="62" spans="1:5" x14ac:dyDescent="0.25">
      <c r="A62" s="46" t="s">
        <v>18</v>
      </c>
      <c r="B62" s="47" t="s">
        <v>30</v>
      </c>
      <c r="C62" s="47">
        <v>4</v>
      </c>
      <c r="D62" s="47" t="s">
        <v>26</v>
      </c>
      <c r="E62" s="48" t="s">
        <v>170</v>
      </c>
    </row>
    <row r="63" spans="1:5" x14ac:dyDescent="0.25">
      <c r="A63" s="46" t="s">
        <v>80</v>
      </c>
      <c r="B63" s="47" t="s">
        <v>85</v>
      </c>
      <c r="C63" s="47">
        <v>3</v>
      </c>
      <c r="D63" s="47" t="s">
        <v>20</v>
      </c>
      <c r="E63" s="48" t="s">
        <v>165</v>
      </c>
    </row>
    <row r="64" spans="1:5" x14ac:dyDescent="0.25">
      <c r="A64" s="46" t="s">
        <v>18</v>
      </c>
      <c r="B64" s="47" t="s">
        <v>31</v>
      </c>
      <c r="C64" s="47">
        <v>4</v>
      </c>
      <c r="D64" s="47" t="s">
        <v>20</v>
      </c>
      <c r="E64" s="48" t="s">
        <v>174</v>
      </c>
    </row>
    <row r="65" spans="1:5" x14ac:dyDescent="0.25">
      <c r="A65" s="46" t="s">
        <v>124</v>
      </c>
      <c r="B65" s="47" t="s">
        <v>128</v>
      </c>
      <c r="C65" s="47">
        <v>9</v>
      </c>
      <c r="D65" s="47" t="s">
        <v>22</v>
      </c>
      <c r="E65" s="48" t="s">
        <v>175</v>
      </c>
    </row>
    <row r="66" spans="1:5" x14ac:dyDescent="0.25">
      <c r="A66" s="46" t="s">
        <v>124</v>
      </c>
      <c r="B66" s="47" t="s">
        <v>129</v>
      </c>
      <c r="C66" s="47">
        <v>9</v>
      </c>
      <c r="D66" s="47" t="s">
        <v>26</v>
      </c>
      <c r="E66" s="48" t="s">
        <v>176</v>
      </c>
    </row>
    <row r="67" spans="1:5" x14ac:dyDescent="0.25">
      <c r="A67" s="46" t="s">
        <v>18</v>
      </c>
      <c r="B67" s="47" t="s">
        <v>33</v>
      </c>
      <c r="C67" s="47">
        <v>3</v>
      </c>
      <c r="D67" s="47" t="s">
        <v>20</v>
      </c>
      <c r="E67" s="48" t="s">
        <v>165</v>
      </c>
    </row>
    <row r="68" spans="1:5" x14ac:dyDescent="0.25">
      <c r="A68" s="46" t="s">
        <v>18</v>
      </c>
      <c r="B68" s="47" t="s">
        <v>34</v>
      </c>
      <c r="C68" s="47">
        <v>4</v>
      </c>
      <c r="D68" s="47" t="s">
        <v>20</v>
      </c>
      <c r="E68" s="48" t="s">
        <v>174</v>
      </c>
    </row>
    <row r="69" spans="1:5" x14ac:dyDescent="0.25">
      <c r="A69" s="46" t="s">
        <v>18</v>
      </c>
      <c r="B69" s="47" t="s">
        <v>35</v>
      </c>
      <c r="C69" s="47">
        <v>10</v>
      </c>
      <c r="D69" s="47" t="s">
        <v>26</v>
      </c>
      <c r="E69" s="48" t="s">
        <v>172</v>
      </c>
    </row>
    <row r="70" spans="1:5" x14ac:dyDescent="0.25">
      <c r="A70" s="47" t="s">
        <v>39</v>
      </c>
      <c r="B70" s="47" t="s">
        <v>43</v>
      </c>
      <c r="C70" s="47">
        <v>3</v>
      </c>
      <c r="D70" s="47" t="s">
        <v>20</v>
      </c>
      <c r="E70" s="48" t="s">
        <v>165</v>
      </c>
    </row>
    <row r="71" spans="1:5" x14ac:dyDescent="0.25">
      <c r="A71" s="47" t="s">
        <v>39</v>
      </c>
      <c r="B71" s="47" t="s">
        <v>45</v>
      </c>
      <c r="C71" s="47">
        <v>4</v>
      </c>
      <c r="D71" s="47" t="s">
        <v>20</v>
      </c>
      <c r="E71" s="48" t="s">
        <v>174</v>
      </c>
    </row>
    <row r="72" spans="1:5" x14ac:dyDescent="0.25">
      <c r="A72" s="47" t="s">
        <v>39</v>
      </c>
      <c r="B72" s="47" t="s">
        <v>44</v>
      </c>
      <c r="C72" s="47">
        <v>4</v>
      </c>
      <c r="D72" s="47" t="s">
        <v>20</v>
      </c>
      <c r="E72" s="48" t="s">
        <v>174</v>
      </c>
    </row>
    <row r="73" spans="1:5" x14ac:dyDescent="0.25">
      <c r="A73" s="46" t="s">
        <v>160</v>
      </c>
      <c r="B73" s="47" t="s">
        <v>161</v>
      </c>
      <c r="C73" s="47">
        <v>3</v>
      </c>
      <c r="D73" s="47" t="s">
        <v>20</v>
      </c>
      <c r="E73" s="48" t="s">
        <v>165</v>
      </c>
    </row>
    <row r="74" spans="1:5" x14ac:dyDescent="0.25">
      <c r="A74" s="46" t="s">
        <v>67</v>
      </c>
      <c r="B74" s="47" t="s">
        <v>77</v>
      </c>
      <c r="C74" s="47">
        <v>3</v>
      </c>
      <c r="D74" s="47" t="s">
        <v>20</v>
      </c>
      <c r="E74" s="48" t="s">
        <v>165</v>
      </c>
    </row>
    <row r="75" spans="1:5" x14ac:dyDescent="0.25">
      <c r="A75" s="46" t="s">
        <v>46</v>
      </c>
      <c r="B75" s="47" t="s">
        <v>50</v>
      </c>
      <c r="C75" s="47">
        <v>3</v>
      </c>
      <c r="D75" s="47" t="s">
        <v>20</v>
      </c>
      <c r="E75" s="48" t="s">
        <v>165</v>
      </c>
    </row>
    <row r="76" spans="1:5" x14ac:dyDescent="0.25">
      <c r="A76" s="46" t="s">
        <v>46</v>
      </c>
      <c r="B76" s="47" t="s">
        <v>51</v>
      </c>
      <c r="C76" s="47">
        <v>3</v>
      </c>
      <c r="D76" s="47" t="s">
        <v>20</v>
      </c>
      <c r="E76" s="48" t="s">
        <v>165</v>
      </c>
    </row>
    <row r="77" spans="1:5" x14ac:dyDescent="0.25">
      <c r="A77" s="46" t="s">
        <v>124</v>
      </c>
      <c r="B77" s="47" t="s">
        <v>130</v>
      </c>
      <c r="C77" s="47">
        <v>4</v>
      </c>
      <c r="D77" s="47" t="s">
        <v>20</v>
      </c>
      <c r="E77" s="48" t="s">
        <v>174</v>
      </c>
    </row>
    <row r="78" spans="1:5" x14ac:dyDescent="0.25">
      <c r="A78" s="46" t="s">
        <v>124</v>
      </c>
      <c r="B78" s="47" t="s">
        <v>131</v>
      </c>
      <c r="C78" s="47">
        <v>4</v>
      </c>
      <c r="D78" s="47" t="s">
        <v>20</v>
      </c>
      <c r="E78" s="48" t="s">
        <v>174</v>
      </c>
    </row>
    <row r="79" spans="1:5" x14ac:dyDescent="0.25">
      <c r="A79" s="46" t="s">
        <v>124</v>
      </c>
      <c r="B79" s="47" t="s">
        <v>135</v>
      </c>
      <c r="C79" s="47">
        <v>4</v>
      </c>
      <c r="D79" s="47" t="s">
        <v>20</v>
      </c>
      <c r="E79" s="48" t="s">
        <v>174</v>
      </c>
    </row>
    <row r="80" spans="1:5" x14ac:dyDescent="0.25">
      <c r="A80" s="46" t="s">
        <v>124</v>
      </c>
      <c r="B80" s="47" t="s">
        <v>134</v>
      </c>
      <c r="C80" s="47">
        <v>2</v>
      </c>
      <c r="D80" s="47" t="s">
        <v>20</v>
      </c>
      <c r="E80" s="48" t="s">
        <v>167</v>
      </c>
    </row>
    <row r="81" spans="1:5" x14ac:dyDescent="0.25">
      <c r="A81" s="46" t="s">
        <v>124</v>
      </c>
      <c r="B81" s="47" t="s">
        <v>133</v>
      </c>
      <c r="C81" s="47">
        <v>4</v>
      </c>
      <c r="D81" s="47" t="s">
        <v>20</v>
      </c>
      <c r="E81" s="48" t="s">
        <v>174</v>
      </c>
    </row>
    <row r="82" spans="1:5" x14ac:dyDescent="0.25">
      <c r="A82" s="46" t="s">
        <v>124</v>
      </c>
      <c r="B82" s="47" t="s">
        <v>132</v>
      </c>
      <c r="C82" s="47">
        <v>4</v>
      </c>
      <c r="D82" s="47" t="s">
        <v>20</v>
      </c>
      <c r="E82" s="48" t="s">
        <v>174</v>
      </c>
    </row>
    <row r="83" spans="1:5" x14ac:dyDescent="0.25">
      <c r="A83" s="46" t="s">
        <v>124</v>
      </c>
      <c r="B83" s="47" t="s">
        <v>136</v>
      </c>
      <c r="C83" s="47">
        <v>4</v>
      </c>
      <c r="D83" s="47" t="s">
        <v>20</v>
      </c>
      <c r="E83" s="48" t="s">
        <v>174</v>
      </c>
    </row>
    <row r="84" spans="1:5" x14ac:dyDescent="0.25">
      <c r="A84" s="46" t="s">
        <v>124</v>
      </c>
      <c r="B84" s="47" t="s">
        <v>137</v>
      </c>
      <c r="C84" s="47">
        <v>4</v>
      </c>
      <c r="D84" s="47" t="s">
        <v>20</v>
      </c>
      <c r="E84" s="48" t="s">
        <v>174</v>
      </c>
    </row>
    <row r="85" spans="1:5" x14ac:dyDescent="0.25">
      <c r="A85" s="46" t="s">
        <v>124</v>
      </c>
      <c r="B85" s="47" t="s">
        <v>138</v>
      </c>
      <c r="C85" s="47">
        <v>4</v>
      </c>
      <c r="D85" s="47" t="s">
        <v>20</v>
      </c>
      <c r="E85" s="48" t="s">
        <v>174</v>
      </c>
    </row>
    <row r="86" spans="1:5" x14ac:dyDescent="0.25">
      <c r="A86" s="46" t="s">
        <v>124</v>
      </c>
      <c r="B86" s="47" t="s">
        <v>139</v>
      </c>
      <c r="C86" s="47">
        <v>4</v>
      </c>
      <c r="D86" s="47" t="s">
        <v>20</v>
      </c>
      <c r="E86" s="48" t="s">
        <v>174</v>
      </c>
    </row>
    <row r="87" spans="1:5" x14ac:dyDescent="0.25">
      <c r="A87" s="46" t="s">
        <v>124</v>
      </c>
      <c r="B87" s="47" t="s">
        <v>140</v>
      </c>
      <c r="C87" s="47">
        <v>4</v>
      </c>
      <c r="D87" s="47" t="s">
        <v>20</v>
      </c>
      <c r="E87" s="48" t="s">
        <v>174</v>
      </c>
    </row>
    <row r="88" spans="1:5" x14ac:dyDescent="0.25">
      <c r="A88" s="46" t="s">
        <v>124</v>
      </c>
      <c r="B88" s="47" t="s">
        <v>141</v>
      </c>
      <c r="C88" s="47">
        <v>4</v>
      </c>
      <c r="D88" s="47" t="s">
        <v>20</v>
      </c>
      <c r="E88" s="48" t="s">
        <v>174</v>
      </c>
    </row>
    <row r="89" spans="1:5" x14ac:dyDescent="0.25">
      <c r="A89" s="46" t="s">
        <v>124</v>
      </c>
      <c r="B89" s="47" t="s">
        <v>142</v>
      </c>
      <c r="C89" s="47">
        <v>8</v>
      </c>
      <c r="D89" s="47" t="s">
        <v>26</v>
      </c>
      <c r="E89" s="48" t="s">
        <v>177</v>
      </c>
    </row>
    <row r="90" spans="1:5" x14ac:dyDescent="0.25">
      <c r="A90" s="46" t="s">
        <v>124</v>
      </c>
      <c r="B90" s="47" t="s">
        <v>143</v>
      </c>
      <c r="C90" s="47">
        <v>4</v>
      </c>
      <c r="D90" s="47" t="s">
        <v>20</v>
      </c>
      <c r="E90" s="48" t="s">
        <v>174</v>
      </c>
    </row>
    <row r="91" spans="1:5" x14ac:dyDescent="0.25">
      <c r="A91" s="46" t="s">
        <v>124</v>
      </c>
      <c r="B91" s="47" t="s">
        <v>144</v>
      </c>
      <c r="C91" s="47">
        <v>4</v>
      </c>
      <c r="D91" s="47" t="s">
        <v>20</v>
      </c>
      <c r="E91" s="48" t="s">
        <v>174</v>
      </c>
    </row>
    <row r="92" spans="1:5" x14ac:dyDescent="0.25">
      <c r="A92" s="46" t="s">
        <v>124</v>
      </c>
      <c r="B92" s="47" t="s">
        <v>145</v>
      </c>
      <c r="C92" s="47">
        <v>4</v>
      </c>
      <c r="D92" s="47" t="s">
        <v>20</v>
      </c>
      <c r="E92" s="48" t="s">
        <v>174</v>
      </c>
    </row>
    <row r="93" spans="1:5" x14ac:dyDescent="0.25">
      <c r="A93" s="46" t="s">
        <v>18</v>
      </c>
      <c r="B93" s="47" t="s">
        <v>36</v>
      </c>
      <c r="C93" s="47">
        <v>3</v>
      </c>
      <c r="D93" s="47" t="s">
        <v>20</v>
      </c>
      <c r="E93" s="48" t="s">
        <v>165</v>
      </c>
    </row>
    <row r="94" spans="1:5" x14ac:dyDescent="0.25">
      <c r="A94" s="46" t="s">
        <v>46</v>
      </c>
      <c r="B94" s="47" t="s">
        <v>52</v>
      </c>
      <c r="C94" s="47">
        <v>3</v>
      </c>
      <c r="D94" s="47" t="s">
        <v>20</v>
      </c>
      <c r="E94" s="48" t="s">
        <v>165</v>
      </c>
    </row>
    <row r="95" spans="1:5" x14ac:dyDescent="0.25">
      <c r="A95" s="47" t="s">
        <v>56</v>
      </c>
      <c r="B95" s="47" t="s">
        <v>65</v>
      </c>
      <c r="C95" s="47">
        <v>4</v>
      </c>
      <c r="D95" s="47" t="s">
        <v>20</v>
      </c>
      <c r="E95" s="48" t="s">
        <v>174</v>
      </c>
    </row>
    <row r="96" spans="1:5" x14ac:dyDescent="0.25">
      <c r="A96" s="46" t="s">
        <v>18</v>
      </c>
      <c r="B96" s="47" t="s">
        <v>37</v>
      </c>
      <c r="C96" s="47">
        <v>4</v>
      </c>
      <c r="D96" s="47" t="s">
        <v>26</v>
      </c>
      <c r="E96" s="48" t="s">
        <v>170</v>
      </c>
    </row>
    <row r="97" spans="1:5" x14ac:dyDescent="0.25">
      <c r="A97" s="46" t="s">
        <v>46</v>
      </c>
      <c r="B97" s="47" t="s">
        <v>53</v>
      </c>
      <c r="C97" s="47">
        <v>3</v>
      </c>
      <c r="D97" s="47" t="s">
        <v>20</v>
      </c>
      <c r="E97" s="48" t="s">
        <v>165</v>
      </c>
    </row>
    <row r="98" spans="1:5" x14ac:dyDescent="0.25">
      <c r="A98" s="46" t="s">
        <v>46</v>
      </c>
      <c r="B98" s="47" t="s">
        <v>54</v>
      </c>
      <c r="C98" s="47">
        <v>3</v>
      </c>
      <c r="D98" s="47" t="s">
        <v>20</v>
      </c>
      <c r="E98" s="48" t="s">
        <v>165</v>
      </c>
    </row>
    <row r="99" spans="1:5" x14ac:dyDescent="0.25">
      <c r="A99" s="46" t="s">
        <v>46</v>
      </c>
      <c r="B99" s="47" t="s">
        <v>55</v>
      </c>
      <c r="C99" s="47">
        <v>3</v>
      </c>
      <c r="D99" s="47" t="s">
        <v>20</v>
      </c>
      <c r="E99" s="48" t="s">
        <v>165</v>
      </c>
    </row>
    <row r="100" spans="1:5" x14ac:dyDescent="0.25">
      <c r="A100" s="46" t="s">
        <v>80</v>
      </c>
      <c r="B100" s="47" t="s">
        <v>86</v>
      </c>
      <c r="C100" s="47">
        <v>3</v>
      </c>
      <c r="D100" s="47" t="s">
        <v>20</v>
      </c>
      <c r="E100" s="48" t="s">
        <v>165</v>
      </c>
    </row>
    <row r="101" spans="1:5" x14ac:dyDescent="0.25">
      <c r="A101" s="46" t="s">
        <v>160</v>
      </c>
      <c r="B101" s="47" t="s">
        <v>162</v>
      </c>
      <c r="C101" s="47">
        <v>3</v>
      </c>
      <c r="D101" s="47" t="s">
        <v>20</v>
      </c>
      <c r="E101" s="48" t="s">
        <v>165</v>
      </c>
    </row>
    <row r="102" spans="1:5" x14ac:dyDescent="0.25">
      <c r="A102" s="47" t="s">
        <v>87</v>
      </c>
      <c r="B102" s="47" t="s">
        <v>105</v>
      </c>
      <c r="C102" s="47">
        <v>3</v>
      </c>
      <c r="D102" s="47" t="s">
        <v>20</v>
      </c>
      <c r="E102" s="48" t="s">
        <v>165</v>
      </c>
    </row>
    <row r="103" spans="1:5" x14ac:dyDescent="0.25">
      <c r="A103" s="46" t="s">
        <v>67</v>
      </c>
      <c r="B103" s="47" t="s">
        <v>78</v>
      </c>
      <c r="C103" s="47">
        <v>4</v>
      </c>
      <c r="D103" s="47" t="s">
        <v>20</v>
      </c>
      <c r="E103" s="48" t="s">
        <v>174</v>
      </c>
    </row>
    <row r="104" spans="1:5" x14ac:dyDescent="0.25">
      <c r="A104" s="46" t="s">
        <v>67</v>
      </c>
      <c r="B104" s="47" t="s">
        <v>79</v>
      </c>
      <c r="C104" s="47">
        <v>4</v>
      </c>
      <c r="D104" s="47" t="s">
        <v>20</v>
      </c>
      <c r="E104" s="48" t="s">
        <v>174</v>
      </c>
    </row>
    <row r="105" spans="1:5" x14ac:dyDescent="0.25">
      <c r="A105" s="47" t="s">
        <v>56</v>
      </c>
      <c r="B105" s="47" t="s">
        <v>66</v>
      </c>
      <c r="C105" s="47">
        <v>4</v>
      </c>
      <c r="D105" s="47" t="s">
        <v>20</v>
      </c>
      <c r="E105" s="48" t="s">
        <v>174</v>
      </c>
    </row>
    <row r="106" spans="1:5" x14ac:dyDescent="0.25">
      <c r="A106" s="46" t="s">
        <v>18</v>
      </c>
      <c r="B106" s="47" t="s">
        <v>38</v>
      </c>
      <c r="C106" s="47">
        <v>12</v>
      </c>
      <c r="D106" s="47" t="s">
        <v>22</v>
      </c>
      <c r="E106" s="48" t="s">
        <v>171</v>
      </c>
    </row>
    <row r="107" spans="1:5" x14ac:dyDescent="0.25">
      <c r="A107" s="47" t="s">
        <v>148</v>
      </c>
      <c r="B107" s="47" t="s">
        <v>159</v>
      </c>
      <c r="C107" s="47">
        <v>4</v>
      </c>
      <c r="D107" s="47" t="s">
        <v>20</v>
      </c>
      <c r="E107" s="48" t="s">
        <v>174</v>
      </c>
    </row>
    <row r="108" spans="1:5" x14ac:dyDescent="0.25">
      <c r="A108" s="46" t="s">
        <v>124</v>
      </c>
      <c r="B108" s="47" t="s">
        <v>146</v>
      </c>
      <c r="C108" s="47">
        <v>4</v>
      </c>
      <c r="D108" s="47" t="s">
        <v>20</v>
      </c>
      <c r="E108" s="48" t="s">
        <v>174</v>
      </c>
    </row>
    <row r="109" spans="1:5" x14ac:dyDescent="0.25">
      <c r="A109" s="46" t="s">
        <v>124</v>
      </c>
      <c r="B109" s="47" t="s">
        <v>147</v>
      </c>
      <c r="C109" s="47">
        <v>4</v>
      </c>
      <c r="D109" s="47" t="s">
        <v>20</v>
      </c>
      <c r="E109" s="48" t="s">
        <v>174</v>
      </c>
    </row>
    <row r="110" spans="1:5" x14ac:dyDescent="0.25">
      <c r="A110" s="47" t="s">
        <v>87</v>
      </c>
      <c r="B110" s="47" t="s">
        <v>106</v>
      </c>
      <c r="C110" s="47">
        <v>4</v>
      </c>
      <c r="D110" s="47" t="s">
        <v>20</v>
      </c>
      <c r="E110" s="48" t="s">
        <v>174</v>
      </c>
    </row>
    <row r="111" spans="1:5" x14ac:dyDescent="0.25">
      <c r="A111" s="47" t="s">
        <v>87</v>
      </c>
      <c r="B111" s="47" t="s">
        <v>107</v>
      </c>
      <c r="C111" s="47">
        <v>4</v>
      </c>
      <c r="D111" s="47" t="s">
        <v>20</v>
      </c>
      <c r="E111" s="48" t="s">
        <v>174</v>
      </c>
    </row>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row r="132" s="48" customFormat="1" x14ac:dyDescent="0.25"/>
  </sheetData>
  <sheetProtection algorithmName="SHA-512" hashValue="6eaOBe0ve7TJU9Rrgdiro7965hy4v97347IUIviTV+bDP4+qh67t5YdlVuzdLEPs+M6kXcIo8UhOXX8MyvBetA==" saltValue="FLIYjzSTT1p4J0qAQyGgE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pagos </vt:lpstr>
      <vt:lpstr>Programas</vt:lpstr>
      <vt:lpstr>'Plan de pagos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Barragan Anzola</dc:creator>
  <cp:lastModifiedBy>Julieth Fernanda Sanchez Latorre</cp:lastModifiedBy>
  <cp:lastPrinted>2026-03-13T21:10:53Z</cp:lastPrinted>
  <dcterms:created xsi:type="dcterms:W3CDTF">2023-08-10T17:05:43Z</dcterms:created>
  <dcterms:modified xsi:type="dcterms:W3CDTF">2026-06-03T16:20:27Z</dcterms:modified>
</cp:coreProperties>
</file>